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683" activeTab="0"/>
  </bookViews>
  <sheets>
    <sheet name="Sermaye Gid. Ayrt.Har." sheetId="1" r:id="rId1"/>
  </sheets>
  <definedNames>
    <definedName name="_xlnm.Print_Titles" localSheetId="0">'Sermaye Gid. Ayrt.Har.'!$1:$5</definedName>
  </definedNames>
  <calcPr fullCalcOnLoad="1"/>
</workbook>
</file>

<file path=xl/sharedStrings.xml><?xml version="1.0" encoding="utf-8"?>
<sst xmlns="http://schemas.openxmlformats.org/spreadsheetml/2006/main" count="181" uniqueCount="86">
  <si>
    <t>Güzel Sanatlar Fakültesi</t>
  </si>
  <si>
    <t>EKLENEN / DÜŞÜLEN
ÖDENEK</t>
  </si>
  <si>
    <t>KESİN
HARCAMA</t>
  </si>
  <si>
    <t>TAAHHÜT</t>
  </si>
  <si>
    <t>TOPLAM
HARCAMA</t>
  </si>
  <si>
    <t>KALAN
ÖDENEK</t>
  </si>
  <si>
    <t>Değişiklik Tarihi</t>
  </si>
  <si>
    <t>:</t>
  </si>
  <si>
    <t>KURUMSAL
SINIFLANDIRMA</t>
  </si>
  <si>
    <t>FONKSYONEL
SINIFLANDIRMA</t>
  </si>
  <si>
    <t>F.
T.</t>
  </si>
  <si>
    <t>I</t>
  </si>
  <si>
    <t>II</t>
  </si>
  <si>
    <t>III</t>
  </si>
  <si>
    <t>IV</t>
  </si>
  <si>
    <t>B İ R İ M İ N   A D I</t>
  </si>
  <si>
    <t>Eğitim Hizmetleri</t>
  </si>
  <si>
    <t>Kütüphane ve Dök.Dai.Bşk.</t>
  </si>
  <si>
    <t>Onkoloji Hastanesi</t>
  </si>
  <si>
    <t>EKONOMİK
SINIFLANDIRMA</t>
  </si>
  <si>
    <t>Mühendislik Fakültesi</t>
  </si>
  <si>
    <t>Mamul Mal Alımları</t>
  </si>
  <si>
    <t>Dinlenme,Kültür ve Din Hiz.</t>
  </si>
  <si>
    <t>Gayrimenkul Büyük Onarım Gid.</t>
  </si>
  <si>
    <t>Kültür</t>
  </si>
  <si>
    <t>İdari ve Mali İşler Dairesi Başkanlığı</t>
  </si>
  <si>
    <t>Sağlık Hizmetleri</t>
  </si>
  <si>
    <t>Yapı İşleri ve Teknik Daire Başkanlığı</t>
  </si>
  <si>
    <t>Bilgisayar Alımları</t>
  </si>
  <si>
    <t>Tıbbi Cihaz Alımları</t>
  </si>
  <si>
    <t>Laboratuar Cihazı Alımları</t>
  </si>
  <si>
    <t>Proje Giderleri</t>
  </si>
  <si>
    <t>Büro Makinaları Alımları</t>
  </si>
  <si>
    <t>İşyeri Makine Teçhizat Alımları</t>
  </si>
  <si>
    <t>Bilgisayar Yazılımı Alımları</t>
  </si>
  <si>
    <t>Basılı Yayın Alımları</t>
  </si>
  <si>
    <t>Optik Yayın Alımları</t>
  </si>
  <si>
    <t>Diğer Yayın Alımları</t>
  </si>
  <si>
    <t>Hizmet Binası</t>
  </si>
  <si>
    <t>Diğerleri</t>
  </si>
  <si>
    <t>Atölye Gereçleri Alımları</t>
  </si>
  <si>
    <t>Tamir Bakım Aleti Alımları</t>
  </si>
  <si>
    <t>Gayri Maddi Hak Alımları</t>
  </si>
  <si>
    <t>Gayrimenkul Sermaye Üretim Gid.</t>
  </si>
  <si>
    <t>Devlet Konservatuarı</t>
  </si>
  <si>
    <t>04</t>
  </si>
  <si>
    <t>Hastane Mefruşatı Alımı</t>
  </si>
  <si>
    <t>Diğer Makine Teçhizat Alımları</t>
  </si>
  <si>
    <t>YTL.</t>
  </si>
  <si>
    <t>Hizmet Tesisleri</t>
  </si>
  <si>
    <t>Gayrimenkul Alımları ve Kamulaştırması</t>
  </si>
  <si>
    <t xml:space="preserve">Diğer  </t>
  </si>
  <si>
    <t>Diş Hekimliği Fakültesi</t>
  </si>
  <si>
    <t>İnşaat Malzemesi Giderleri</t>
  </si>
  <si>
    <t>Elektrik Malzemesi Giderleri</t>
  </si>
  <si>
    <t>Sıhhi Tesisat Giderleri</t>
  </si>
  <si>
    <t>Diğer Giderler</t>
  </si>
  <si>
    <t>Tıbbi Gereçler Alımları</t>
  </si>
  <si>
    <t>Özel Tesisat Giderleri</t>
  </si>
  <si>
    <t>Tubbı Cihaz akımları</t>
  </si>
  <si>
    <t>Bilgi İşlem Dairesi Başkanlığı</t>
  </si>
  <si>
    <t xml:space="preserve">Büro Makinaları Alımları </t>
  </si>
  <si>
    <t>Bilgisayar Yazılım Alımları</t>
  </si>
  <si>
    <t>2 0 0 8   M A L İ   Y I L I   Y A T I R I M   H A R C A M A   D U R U M U</t>
  </si>
  <si>
    <r>
      <t xml:space="preserve">2008 YILI </t>
    </r>
    <r>
      <rPr>
        <b/>
        <sz val="8"/>
        <rFont val="Arial Tur"/>
        <family val="2"/>
      </rPr>
      <t xml:space="preserve">
BÜTÇE ÖDENEĞİ</t>
    </r>
  </si>
  <si>
    <r>
      <t>2008 YILI</t>
    </r>
    <r>
      <rPr>
        <b/>
        <sz val="8"/>
        <color indexed="10"/>
        <rFont val="Arial Tur"/>
        <family val="2"/>
      </rPr>
      <t xml:space="preserve"> </t>
    </r>
    <r>
      <rPr>
        <b/>
        <sz val="8"/>
        <rFont val="Arial Tur"/>
        <family val="2"/>
      </rPr>
      <t xml:space="preserve">
SERBEST ÖDENEK</t>
    </r>
  </si>
  <si>
    <t>Eğitime İlişkin Araş.ve Geliştirme Hiz.</t>
  </si>
  <si>
    <t>Menkul Sermaye Üretim Giderleri</t>
  </si>
  <si>
    <t>Kimyevi Madde ile Kauçuk ve Plastik Ürün Alım.</t>
  </si>
  <si>
    <t>Yurtdışı Geçici Görev Yollukları</t>
  </si>
  <si>
    <t>Diğer Sermaye Giderleri</t>
  </si>
  <si>
    <t>+</t>
  </si>
  <si>
    <t>Kereste ve Kereste Ürünleri Alımı</t>
  </si>
  <si>
    <t>Laboratuar Gereçleri Alımları</t>
  </si>
  <si>
    <t>Diğer Alımlar</t>
  </si>
  <si>
    <t>-</t>
  </si>
  <si>
    <t>Yurtiçi Geçici Görev Yollukları</t>
  </si>
  <si>
    <t>Diğer Avadanlık Alımları</t>
  </si>
  <si>
    <t>Diğer Mefruşat Alımları</t>
  </si>
  <si>
    <t>Büro Mefruşatı Alımları</t>
  </si>
  <si>
    <t>Zirai Gereçler Alımları</t>
  </si>
  <si>
    <t>Hareketli İş Makinası Alımları</t>
  </si>
  <si>
    <t>Görüntülü Yayın Alımları ve Yapımları</t>
  </si>
  <si>
    <t>Özel Kalem</t>
  </si>
  <si>
    <t>Okul Mefruşatı Alımları</t>
  </si>
  <si>
    <t>Müşavirlik Giderleri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</si>
</sst>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0.00"/>
    <numFmt numFmtId="173" formatCode="0.E+00"/>
    <numFmt numFmtId="174" formatCode="00"/>
  </numFmts>
  <fonts count="56">
    <font>
      <sz val="10"/>
      <name val="Arial Tur"/>
      <family val="0"/>
    </font>
    <font>
      <b/>
      <sz val="8"/>
      <color indexed="12"/>
      <name val="Arial Tur"/>
      <family val="2"/>
    </font>
    <font>
      <b/>
      <sz val="8"/>
      <name val="Arial Tur"/>
      <family val="2"/>
    </font>
    <font>
      <b/>
      <sz val="8"/>
      <color indexed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0"/>
      <name val="Arial Tur"/>
      <family val="2"/>
    </font>
    <font>
      <b/>
      <sz val="10"/>
      <color indexed="12"/>
      <name val="Arial Tur"/>
      <family val="2"/>
    </font>
    <font>
      <b/>
      <sz val="8"/>
      <color indexed="8"/>
      <name val="Arial Tur"/>
      <family val="2"/>
    </font>
    <font>
      <b/>
      <sz val="11"/>
      <color indexed="8"/>
      <name val="Arial Tur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8"/>
      <color indexed="8"/>
      <name val="Arial Tur"/>
      <family val="2"/>
    </font>
    <font>
      <b/>
      <sz val="16"/>
      <color indexed="60"/>
      <name val="Arial Tur"/>
      <family val="2"/>
    </font>
    <font>
      <b/>
      <sz val="11"/>
      <color indexed="12"/>
      <name val="Arial Tur"/>
      <family val="2"/>
    </font>
    <font>
      <b/>
      <sz val="11"/>
      <color indexed="10"/>
      <name val="Arial Tur"/>
      <family val="2"/>
    </font>
    <font>
      <b/>
      <sz val="11"/>
      <name val="Arial Tur"/>
      <family val="2"/>
    </font>
    <font>
      <b/>
      <sz val="8"/>
      <color indexed="12"/>
      <name val="MS Serif"/>
      <family val="1"/>
    </font>
    <font>
      <b/>
      <sz val="10"/>
      <color indexed="12"/>
      <name val="MS Serif"/>
      <family val="1"/>
    </font>
    <font>
      <b/>
      <sz val="10"/>
      <color indexed="10"/>
      <name val="MS Serif"/>
      <family val="1"/>
    </font>
    <font>
      <b/>
      <sz val="10"/>
      <color indexed="8"/>
      <name val="MS Serif"/>
      <family val="1"/>
    </font>
    <font>
      <sz val="10"/>
      <color indexed="8"/>
      <name val="MS Serif"/>
      <family val="1"/>
    </font>
    <font>
      <b/>
      <sz val="8"/>
      <color indexed="10"/>
      <name val="MS Serif"/>
      <family val="1"/>
    </font>
    <font>
      <b/>
      <sz val="10"/>
      <name val="MS Serif"/>
      <family val="1"/>
    </font>
    <font>
      <b/>
      <i/>
      <sz val="10"/>
      <color indexed="10"/>
      <name val="MS Serif"/>
      <family val="1"/>
    </font>
    <font>
      <b/>
      <sz val="8"/>
      <name val="MS Serif"/>
      <family val="1"/>
    </font>
    <font>
      <b/>
      <sz val="10"/>
      <color indexed="62"/>
      <name val="MS Serif"/>
      <family val="1"/>
    </font>
    <font>
      <b/>
      <i/>
      <sz val="10"/>
      <color indexed="57"/>
      <name val="MS Serif"/>
      <family val="1"/>
    </font>
    <font>
      <sz val="8"/>
      <name val="MS Serif"/>
      <family val="1"/>
    </font>
    <font>
      <sz val="10"/>
      <color indexed="12"/>
      <name val="MS Serif"/>
      <family val="1"/>
    </font>
    <font>
      <sz val="10"/>
      <color indexed="10"/>
      <name val="MS Serif"/>
      <family val="1"/>
    </font>
    <font>
      <sz val="10"/>
      <name val="MS Serif"/>
      <family val="1"/>
    </font>
    <font>
      <sz val="10"/>
      <color indexed="62"/>
      <name val="MS Serif"/>
      <family val="1"/>
    </font>
    <font>
      <i/>
      <sz val="10"/>
      <color indexed="57"/>
      <name val="MS Serif"/>
      <family val="1"/>
    </font>
    <font>
      <b/>
      <i/>
      <sz val="10"/>
      <color indexed="12"/>
      <name val="MS Serif"/>
      <family val="1"/>
    </font>
    <font>
      <sz val="12"/>
      <name val="MS Serif"/>
      <family val="1"/>
    </font>
    <font>
      <sz val="8"/>
      <color indexed="12"/>
      <name val="Arial Tur"/>
      <family val="0"/>
    </font>
    <font>
      <b/>
      <sz val="10"/>
      <color indexed="18"/>
      <name val="MS Serif"/>
      <family val="1"/>
    </font>
    <font>
      <sz val="10"/>
      <color indexed="18"/>
      <name val="MS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16" borderId="5" applyNumberFormat="0" applyAlignment="0" applyProtection="0"/>
    <xf numFmtId="0" fontId="46" fillId="7" borderId="6" applyNumberFormat="0" applyAlignment="0" applyProtection="0"/>
    <xf numFmtId="0" fontId="48" fillId="16" borderId="6" applyNumberFormat="0" applyAlignment="0" applyProtection="0"/>
    <xf numFmtId="0" fontId="50" fillId="17" borderId="7" applyNumberFormat="0" applyAlignment="0" applyProtection="0"/>
    <xf numFmtId="0" fontId="43" fillId="4" borderId="0" applyNumberFormat="0" applyBorder="0" applyAlignment="0" applyProtection="0"/>
    <xf numFmtId="0" fontId="44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4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17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1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/>
    </xf>
    <xf numFmtId="174" fontId="12" fillId="0" borderId="10" xfId="0" applyNumberFormat="1" applyFont="1" applyBorder="1" applyAlignment="1">
      <alignment horizontal="center"/>
    </xf>
    <xf numFmtId="174" fontId="3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1" fillId="0" borderId="10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4" fontId="7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4" fontId="10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74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4" fontId="8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174" fontId="11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74" fontId="14" fillId="0" borderId="0" xfId="0" applyNumberFormat="1" applyFont="1" applyAlignment="1">
      <alignment horizontal="center"/>
    </xf>
    <xf numFmtId="17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4" fontId="9" fillId="0" borderId="0" xfId="0" applyNumberFormat="1" applyFont="1" applyAlignment="1">
      <alignment horizontal="center"/>
    </xf>
    <xf numFmtId="174" fontId="7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17" fillId="0" borderId="0" xfId="0" applyFont="1" applyAlignment="1">
      <alignment/>
    </xf>
    <xf numFmtId="174" fontId="18" fillId="16" borderId="17" xfId="0" applyNumberFormat="1" applyFont="1" applyFill="1" applyBorder="1" applyAlignment="1">
      <alignment horizontal="center"/>
    </xf>
    <xf numFmtId="174" fontId="18" fillId="16" borderId="17" xfId="0" applyNumberFormat="1" applyFont="1" applyFill="1" applyBorder="1" applyAlignment="1" quotePrefix="1">
      <alignment horizontal="center"/>
    </xf>
    <xf numFmtId="174" fontId="19" fillId="16" borderId="18" xfId="0" applyNumberFormat="1" applyFont="1" applyFill="1" applyBorder="1" applyAlignment="1">
      <alignment/>
    </xf>
    <xf numFmtId="0" fontId="19" fillId="16" borderId="18" xfId="0" applyFont="1" applyFill="1" applyBorder="1" applyAlignment="1">
      <alignment/>
    </xf>
    <xf numFmtId="0" fontId="18" fillId="16" borderId="18" xfId="0" applyFont="1" applyFill="1" applyBorder="1" applyAlignment="1">
      <alignment/>
    </xf>
    <xf numFmtId="174" fontId="20" fillId="16" borderId="18" xfId="0" applyNumberFormat="1" applyFont="1" applyFill="1" applyBorder="1" applyAlignment="1">
      <alignment horizontal="center"/>
    </xf>
    <xf numFmtId="0" fontId="20" fillId="16" borderId="18" xfId="0" applyFont="1" applyFill="1" applyBorder="1" applyAlignment="1">
      <alignment horizontal="center"/>
    </xf>
    <xf numFmtId="0" fontId="21" fillId="16" borderId="18" xfId="0" applyFont="1" applyFill="1" applyBorder="1" applyAlignment="1">
      <alignment horizontal="center"/>
    </xf>
    <xf numFmtId="174" fontId="21" fillId="16" borderId="18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18" fillId="16" borderId="19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4" fontId="18" fillId="0" borderId="16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74" fontId="18" fillId="0" borderId="17" xfId="0" applyNumberFormat="1" applyFont="1" applyBorder="1" applyAlignment="1">
      <alignment horizontal="center"/>
    </xf>
    <xf numFmtId="174" fontId="18" fillId="0" borderId="17" xfId="0" applyNumberFormat="1" applyFont="1" applyBorder="1" applyAlignment="1" quotePrefix="1">
      <alignment horizontal="center"/>
    </xf>
    <xf numFmtId="174" fontId="19" fillId="0" borderId="17" xfId="0" applyNumberFormat="1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74" fontId="20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74" fontId="21" fillId="0" borderId="17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4" fontId="19" fillId="0" borderId="19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19" fillId="0" borderId="19" xfId="0" applyNumberFormat="1" applyFont="1" applyBorder="1" applyAlignment="1">
      <alignment horizontal="right"/>
    </xf>
    <xf numFmtId="4" fontId="24" fillId="0" borderId="19" xfId="0" applyNumberFormat="1" applyFont="1" applyBorder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Border="1" applyAlignment="1">
      <alignment/>
    </xf>
    <xf numFmtId="4" fontId="23" fillId="0" borderId="19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23" fillId="0" borderId="19" xfId="0" applyNumberFormat="1" applyFont="1" applyBorder="1" applyAlignment="1">
      <alignment horizontal="right"/>
    </xf>
    <xf numFmtId="4" fontId="26" fillId="0" borderId="19" xfId="0" applyNumberFormat="1" applyFont="1" applyBorder="1" applyAlignment="1">
      <alignment/>
    </xf>
    <xf numFmtId="4" fontId="27" fillId="0" borderId="19" xfId="0" applyNumberFormat="1" applyFont="1" applyBorder="1" applyAlignment="1">
      <alignment/>
    </xf>
    <xf numFmtId="4" fontId="18" fillId="0" borderId="19" xfId="0" applyNumberFormat="1" applyFont="1" applyBorder="1" applyAlignment="1">
      <alignment/>
    </xf>
    <xf numFmtId="0" fontId="28" fillId="0" borderId="0" xfId="0" applyFont="1" applyAlignment="1">
      <alignment/>
    </xf>
    <xf numFmtId="174" fontId="29" fillId="0" borderId="17" xfId="0" applyNumberFormat="1" applyFont="1" applyBorder="1" applyAlignment="1">
      <alignment horizontal="center"/>
    </xf>
    <xf numFmtId="174" fontId="29" fillId="0" borderId="17" xfId="0" applyNumberFormat="1" applyFont="1" applyBorder="1" applyAlignment="1" quotePrefix="1">
      <alignment horizontal="center"/>
    </xf>
    <xf numFmtId="174" fontId="30" fillId="0" borderId="17" xfId="0" applyNumberFormat="1" applyFont="1" applyBorder="1" applyAlignment="1" quotePrefix="1">
      <alignment horizontal="center"/>
    </xf>
    <xf numFmtId="3" fontId="30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74" fontId="21" fillId="0" borderId="17" xfId="0" applyNumberFormat="1" applyFont="1" applyBorder="1" applyAlignment="1" quotePrefix="1">
      <alignment horizontal="center"/>
    </xf>
    <xf numFmtId="3" fontId="31" fillId="0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Border="1" applyAlignment="1">
      <alignment/>
    </xf>
    <xf numFmtId="4" fontId="31" fillId="0" borderId="19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4" fontId="31" fillId="0" borderId="19" xfId="0" applyNumberFormat="1" applyFont="1" applyBorder="1" applyAlignment="1">
      <alignment horizontal="right"/>
    </xf>
    <xf numFmtId="4" fontId="32" fillId="0" borderId="19" xfId="0" applyNumberFormat="1" applyFont="1" applyBorder="1" applyAlignment="1">
      <alignment/>
    </xf>
    <xf numFmtId="4" fontId="30" fillId="0" borderId="19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4" fontId="29" fillId="0" borderId="19" xfId="0" applyNumberFormat="1" applyFont="1" applyBorder="1" applyAlignment="1">
      <alignment/>
    </xf>
    <xf numFmtId="174" fontId="20" fillId="0" borderId="17" xfId="48" applyNumberFormat="1" applyFont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174" fontId="21" fillId="0" borderId="17" xfId="48" applyNumberFormat="1" applyFont="1" applyBorder="1" applyAlignment="1">
      <alignment horizontal="center" vertical="center"/>
      <protection/>
    </xf>
    <xf numFmtId="0" fontId="21" fillId="0" borderId="20" xfId="0" applyFont="1" applyBorder="1" applyAlignment="1">
      <alignment horizontal="center"/>
    </xf>
    <xf numFmtId="3" fontId="31" fillId="0" borderId="19" xfId="0" applyNumberFormat="1" applyFont="1" applyBorder="1" applyAlignment="1">
      <alignment/>
    </xf>
    <xf numFmtId="174" fontId="19" fillId="0" borderId="17" xfId="0" applyNumberFormat="1" applyFont="1" applyBorder="1" applyAlignment="1">
      <alignment horizontal="center"/>
    </xf>
    <xf numFmtId="4" fontId="23" fillId="0" borderId="19" xfId="0" applyNumberFormat="1" applyFont="1" applyBorder="1" applyAlignment="1" quotePrefix="1">
      <alignment/>
    </xf>
    <xf numFmtId="174" fontId="30" fillId="0" borderId="17" xfId="0" applyNumberFormat="1" applyFont="1" applyBorder="1" applyAlignment="1">
      <alignment horizontal="center"/>
    </xf>
    <xf numFmtId="4" fontId="31" fillId="0" borderId="19" xfId="0" applyNumberFormat="1" applyFont="1" applyBorder="1" applyAlignment="1" quotePrefix="1">
      <alignment/>
    </xf>
    <xf numFmtId="174" fontId="19" fillId="16" borderId="17" xfId="0" applyNumberFormat="1" applyFont="1" applyFill="1" applyBorder="1" applyAlignment="1" quotePrefix="1">
      <alignment horizontal="center"/>
    </xf>
    <xf numFmtId="3" fontId="19" fillId="16" borderId="17" xfId="0" applyNumberFormat="1" applyFont="1" applyFill="1" applyBorder="1" applyAlignment="1">
      <alignment horizontal="center"/>
    </xf>
    <xf numFmtId="0" fontId="19" fillId="16" borderId="17" xfId="0" applyFont="1" applyFill="1" applyBorder="1" applyAlignment="1">
      <alignment horizontal="center"/>
    </xf>
    <xf numFmtId="0" fontId="23" fillId="16" borderId="17" xfId="0" applyFont="1" applyFill="1" applyBorder="1" applyAlignment="1">
      <alignment horizontal="center"/>
    </xf>
    <xf numFmtId="174" fontId="20" fillId="16" borderId="17" xfId="0" applyNumberFormat="1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0" fontId="21" fillId="16" borderId="17" xfId="0" applyFont="1" applyFill="1" applyBorder="1" applyAlignment="1">
      <alignment horizontal="center"/>
    </xf>
    <xf numFmtId="174" fontId="21" fillId="16" borderId="17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174" fontId="18" fillId="0" borderId="17" xfId="0" applyNumberFormat="1" applyFont="1" applyFill="1" applyBorder="1" applyAlignment="1">
      <alignment horizontal="center"/>
    </xf>
    <xf numFmtId="174" fontId="18" fillId="0" borderId="17" xfId="0" applyNumberFormat="1" applyFont="1" applyFill="1" applyBorder="1" applyAlignment="1" quotePrefix="1">
      <alignment horizontal="center"/>
    </xf>
    <xf numFmtId="174" fontId="19" fillId="0" borderId="17" xfId="0" applyNumberFormat="1" applyFont="1" applyFill="1" applyBorder="1" applyAlignment="1" quotePrefix="1">
      <alignment horizontal="center"/>
    </xf>
    <xf numFmtId="3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74" fontId="20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174" fontId="21" fillId="0" borderId="17" xfId="0" applyNumberFormat="1" applyFont="1" applyFill="1" applyBorder="1" applyAlignment="1">
      <alignment horizontal="center"/>
    </xf>
    <xf numFmtId="0" fontId="18" fillId="16" borderId="17" xfId="0" applyFont="1" applyFill="1" applyBorder="1" applyAlignment="1">
      <alignment horizontal="center"/>
    </xf>
    <xf numFmtId="0" fontId="18" fillId="16" borderId="0" xfId="0" applyFont="1" applyFill="1" applyAlignment="1">
      <alignment/>
    </xf>
    <xf numFmtId="174" fontId="19" fillId="16" borderId="17" xfId="0" applyNumberFormat="1" applyFont="1" applyFill="1" applyBorder="1" applyAlignment="1">
      <alignment horizontal="center"/>
    </xf>
    <xf numFmtId="4" fontId="18" fillId="0" borderId="19" xfId="0" applyNumberFormat="1" applyFont="1" applyBorder="1" applyAlignment="1">
      <alignment horizontal="right"/>
    </xf>
    <xf numFmtId="174" fontId="19" fillId="0" borderId="17" xfId="0" applyNumberFormat="1" applyFont="1" applyFill="1" applyBorder="1" applyAlignment="1">
      <alignment horizontal="center"/>
    </xf>
    <xf numFmtId="4" fontId="35" fillId="0" borderId="19" xfId="0" applyNumberFormat="1" applyFont="1" applyBorder="1" applyAlignment="1" quotePrefix="1">
      <alignment horizontal="right"/>
    </xf>
    <xf numFmtId="3" fontId="19" fillId="0" borderId="19" xfId="0" applyNumberFormat="1" applyFont="1" applyFill="1" applyBorder="1" applyAlignment="1">
      <alignment/>
    </xf>
    <xf numFmtId="174" fontId="18" fillId="0" borderId="0" xfId="0" applyNumberFormat="1" applyFont="1" applyAlignment="1">
      <alignment horizontal="center"/>
    </xf>
    <xf numFmtId="17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7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4" fontId="21" fillId="0" borderId="0" xfId="0" applyNumberFormat="1" applyFont="1" applyAlignment="1">
      <alignment horizontal="center"/>
    </xf>
    <xf numFmtId="0" fontId="23" fillId="0" borderId="0" xfId="0" applyFont="1" applyFill="1" applyAlignment="1">
      <alignment/>
    </xf>
    <xf numFmtId="4" fontId="23" fillId="0" borderId="0" xfId="0" applyNumberFormat="1" applyFont="1" applyAlignment="1">
      <alignment/>
    </xf>
    <xf numFmtId="172" fontId="27" fillId="0" borderId="19" xfId="0" applyNumberFormat="1" applyFont="1" applyBorder="1" applyAlignment="1">
      <alignment/>
    </xf>
    <xf numFmtId="172" fontId="33" fillId="0" borderId="19" xfId="0" applyNumberFormat="1" applyFont="1" applyBorder="1" applyAlignment="1">
      <alignment/>
    </xf>
    <xf numFmtId="172" fontId="24" fillId="0" borderId="19" xfId="0" applyNumberFormat="1" applyFont="1" applyBorder="1" applyAlignment="1">
      <alignment/>
    </xf>
    <xf numFmtId="172" fontId="34" fillId="0" borderId="19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4" fontId="37" fillId="0" borderId="19" xfId="0" applyNumberFormat="1" applyFont="1" applyBorder="1" applyAlignment="1">
      <alignment/>
    </xf>
    <xf numFmtId="3" fontId="31" fillId="0" borderId="19" xfId="0" applyNumberFormat="1" applyFont="1" applyBorder="1" applyAlignment="1" quotePrefix="1">
      <alignment horizontal="right"/>
    </xf>
    <xf numFmtId="4" fontId="38" fillId="0" borderId="19" xfId="0" applyNumberFormat="1" applyFont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4" fontId="3" fillId="24" borderId="15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 horizontal="left"/>
    </xf>
    <xf numFmtId="0" fontId="13" fillId="24" borderId="24" xfId="0" applyFont="1" applyFill="1" applyBorder="1" applyAlignment="1">
      <alignment horizontal="center" vertical="center"/>
    </xf>
    <xf numFmtId="0" fontId="13" fillId="24" borderId="25" xfId="0" applyFont="1" applyFill="1" applyBorder="1" applyAlignment="1">
      <alignment horizontal="center" vertical="center"/>
    </xf>
    <xf numFmtId="0" fontId="13" fillId="24" borderId="26" xfId="0" applyFont="1" applyFill="1" applyBorder="1" applyAlignment="1">
      <alignment horizontal="center" vertical="center"/>
    </xf>
    <xf numFmtId="174" fontId="36" fillId="0" borderId="21" xfId="0" applyNumberFormat="1" applyFont="1" applyBorder="1" applyAlignment="1">
      <alignment horizontal="center" wrapText="1"/>
    </xf>
    <xf numFmtId="174" fontId="36" fillId="0" borderId="22" xfId="0" applyNumberFormat="1" applyFont="1" applyBorder="1" applyAlignment="1">
      <alignment horizontal="center" wrapText="1"/>
    </xf>
    <xf numFmtId="174" fontId="36" fillId="0" borderId="23" xfId="0" applyNumberFormat="1" applyFont="1" applyBorder="1" applyAlignment="1">
      <alignment horizontal="center" wrapText="1"/>
    </xf>
    <xf numFmtId="4" fontId="2" fillId="24" borderId="0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" fontId="2" fillId="24" borderId="15" xfId="0" applyNumberFormat="1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TMVE_SIF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0"/>
          <a:ext cx="1374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171825" y="0"/>
          <a:ext cx="333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838575" y="0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981575" y="0"/>
          <a:ext cx="2857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9258300" y="0"/>
          <a:ext cx="209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975360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1258550" y="0"/>
          <a:ext cx="1152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716000" y="0"/>
          <a:ext cx="209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3838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3838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3171825" y="0"/>
          <a:ext cx="333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3838575" y="0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4981575" y="0"/>
          <a:ext cx="2857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9258300" y="0"/>
          <a:ext cx="209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975360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11258550" y="0"/>
          <a:ext cx="1152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13716000" y="0"/>
          <a:ext cx="209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3838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3838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" name="Rectangle 25"/>
        <xdr:cNvSpPr>
          <a:spLocks/>
        </xdr:cNvSpPr>
      </xdr:nvSpPr>
      <xdr:spPr>
        <a:xfrm>
          <a:off x="4981575" y="0"/>
          <a:ext cx="2647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19</xdr:col>
      <xdr:colOff>9525</xdr:colOff>
      <xdr:row>0</xdr:row>
      <xdr:rowOff>0</xdr:rowOff>
    </xdr:to>
    <xdr:sp>
      <xdr:nvSpPr>
        <xdr:cNvPr id="21" name="Rectangle 26"/>
        <xdr:cNvSpPr>
          <a:spLocks/>
        </xdr:cNvSpPr>
      </xdr:nvSpPr>
      <xdr:spPr>
        <a:xfrm>
          <a:off x="7829550" y="0"/>
          <a:ext cx="1647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2" name="Rectangle 27"/>
        <xdr:cNvSpPr>
          <a:spLocks/>
        </xdr:cNvSpPr>
      </xdr:nvSpPr>
      <xdr:spPr>
        <a:xfrm>
          <a:off x="9753600" y="0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3" name="Rectangle 28"/>
        <xdr:cNvSpPr>
          <a:spLocks/>
        </xdr:cNvSpPr>
      </xdr:nvSpPr>
      <xdr:spPr>
        <a:xfrm>
          <a:off x="12411075" y="0"/>
          <a:ext cx="1304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4" name="Rectangle 29"/>
        <xdr:cNvSpPr>
          <a:spLocks/>
        </xdr:cNvSpPr>
      </xdr:nvSpPr>
      <xdr:spPr>
        <a:xfrm>
          <a:off x="13925550" y="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" name="Rectangle 30"/>
        <xdr:cNvSpPr>
          <a:spLocks/>
        </xdr:cNvSpPr>
      </xdr:nvSpPr>
      <xdr:spPr>
        <a:xfrm>
          <a:off x="15249525" y="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6" name="Rectangle 31"/>
        <xdr:cNvSpPr>
          <a:spLocks/>
        </xdr:cNvSpPr>
      </xdr:nvSpPr>
      <xdr:spPr>
        <a:xfrm>
          <a:off x="16573500" y="0"/>
          <a:ext cx="1209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" name="Rectangle 32"/>
        <xdr:cNvSpPr>
          <a:spLocks/>
        </xdr:cNvSpPr>
      </xdr:nvSpPr>
      <xdr:spPr>
        <a:xfrm>
          <a:off x="78295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" name="Rectangle 33"/>
        <xdr:cNvSpPr>
          <a:spLocks/>
        </xdr:cNvSpPr>
      </xdr:nvSpPr>
      <xdr:spPr>
        <a:xfrm>
          <a:off x="78295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Rectangle 35"/>
        <xdr:cNvSpPr>
          <a:spLocks/>
        </xdr:cNvSpPr>
      </xdr:nvSpPr>
      <xdr:spPr>
        <a:xfrm>
          <a:off x="78295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Rectangle 36"/>
        <xdr:cNvSpPr>
          <a:spLocks/>
        </xdr:cNvSpPr>
      </xdr:nvSpPr>
      <xdr:spPr>
        <a:xfrm>
          <a:off x="78295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1" name="Rectangle 37"/>
        <xdr:cNvSpPr>
          <a:spLocks/>
        </xdr:cNvSpPr>
      </xdr:nvSpPr>
      <xdr:spPr>
        <a:xfrm>
          <a:off x="7829550" y="0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32" name="Rectangle 38"/>
        <xdr:cNvSpPr>
          <a:spLocks/>
        </xdr:cNvSpPr>
      </xdr:nvSpPr>
      <xdr:spPr>
        <a:xfrm>
          <a:off x="9467850" y="0"/>
          <a:ext cx="1590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3" name="Rectangle 39"/>
        <xdr:cNvSpPr>
          <a:spLocks/>
        </xdr:cNvSpPr>
      </xdr:nvSpPr>
      <xdr:spPr>
        <a:xfrm>
          <a:off x="11258550" y="0"/>
          <a:ext cx="2457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4" name="Rectangle 40"/>
        <xdr:cNvSpPr>
          <a:spLocks/>
        </xdr:cNvSpPr>
      </xdr:nvSpPr>
      <xdr:spPr>
        <a:xfrm>
          <a:off x="13925550" y="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5" name="Rectangle 41"/>
        <xdr:cNvSpPr>
          <a:spLocks/>
        </xdr:cNvSpPr>
      </xdr:nvSpPr>
      <xdr:spPr>
        <a:xfrm>
          <a:off x="15249525" y="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6" name="Rectangle 42"/>
        <xdr:cNvSpPr>
          <a:spLocks/>
        </xdr:cNvSpPr>
      </xdr:nvSpPr>
      <xdr:spPr>
        <a:xfrm>
          <a:off x="16573500" y="0"/>
          <a:ext cx="1209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7" name="Rectangle 43"/>
        <xdr:cNvSpPr>
          <a:spLocks/>
        </xdr:cNvSpPr>
      </xdr:nvSpPr>
      <xdr:spPr>
        <a:xfrm>
          <a:off x="17992725" y="0"/>
          <a:ext cx="1209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8" name="Rectangle 44"/>
        <xdr:cNvSpPr>
          <a:spLocks/>
        </xdr:cNvSpPr>
      </xdr:nvSpPr>
      <xdr:spPr>
        <a:xfrm>
          <a:off x="94678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9" name="Rectangle 45"/>
        <xdr:cNvSpPr>
          <a:spLocks/>
        </xdr:cNvSpPr>
      </xdr:nvSpPr>
      <xdr:spPr>
        <a:xfrm>
          <a:off x="94678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0" name="Rectangle 47"/>
        <xdr:cNvSpPr>
          <a:spLocks/>
        </xdr:cNvSpPr>
      </xdr:nvSpPr>
      <xdr:spPr>
        <a:xfrm>
          <a:off x="94678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1" name="Rectangle 48"/>
        <xdr:cNvSpPr>
          <a:spLocks/>
        </xdr:cNvSpPr>
      </xdr:nvSpPr>
      <xdr:spPr>
        <a:xfrm>
          <a:off x="94678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2" name="Rectangle 49"/>
        <xdr:cNvSpPr>
          <a:spLocks/>
        </xdr:cNvSpPr>
      </xdr:nvSpPr>
      <xdr:spPr>
        <a:xfrm>
          <a:off x="4981575" y="0"/>
          <a:ext cx="2647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43" name="Rectangle 50"/>
        <xdr:cNvSpPr>
          <a:spLocks/>
        </xdr:cNvSpPr>
      </xdr:nvSpPr>
      <xdr:spPr>
        <a:xfrm>
          <a:off x="7829550" y="781050"/>
          <a:ext cx="14287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9525</xdr:colOff>
      <xdr:row>4</xdr:row>
      <xdr:rowOff>190500</xdr:rowOff>
    </xdr:to>
    <xdr:sp>
      <xdr:nvSpPr>
        <xdr:cNvPr id="44" name="Rectangle 51"/>
        <xdr:cNvSpPr>
          <a:spLocks/>
        </xdr:cNvSpPr>
      </xdr:nvSpPr>
      <xdr:spPr>
        <a:xfrm>
          <a:off x="9467850" y="781050"/>
          <a:ext cx="159067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24</xdr:col>
      <xdr:colOff>0</xdr:colOff>
      <xdr:row>4</xdr:row>
      <xdr:rowOff>190500</xdr:rowOff>
    </xdr:to>
    <xdr:sp>
      <xdr:nvSpPr>
        <xdr:cNvPr id="45" name="Rectangle 52"/>
        <xdr:cNvSpPr>
          <a:spLocks/>
        </xdr:cNvSpPr>
      </xdr:nvSpPr>
      <xdr:spPr>
        <a:xfrm>
          <a:off x="11258550" y="781050"/>
          <a:ext cx="24574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5</xdr:row>
      <xdr:rowOff>0</xdr:rowOff>
    </xdr:to>
    <xdr:sp>
      <xdr:nvSpPr>
        <xdr:cNvPr id="46" name="Rectangle 53"/>
        <xdr:cNvSpPr>
          <a:spLocks/>
        </xdr:cNvSpPr>
      </xdr:nvSpPr>
      <xdr:spPr>
        <a:xfrm>
          <a:off x="13925550" y="781050"/>
          <a:ext cx="11144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4</xdr:row>
      <xdr:rowOff>190500</xdr:rowOff>
    </xdr:to>
    <xdr:sp>
      <xdr:nvSpPr>
        <xdr:cNvPr id="47" name="Rectangle 54"/>
        <xdr:cNvSpPr>
          <a:spLocks/>
        </xdr:cNvSpPr>
      </xdr:nvSpPr>
      <xdr:spPr>
        <a:xfrm>
          <a:off x="15249525" y="781050"/>
          <a:ext cx="111442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48" name="Rectangle 55"/>
        <xdr:cNvSpPr>
          <a:spLocks/>
        </xdr:cNvSpPr>
      </xdr:nvSpPr>
      <xdr:spPr>
        <a:xfrm>
          <a:off x="16573500" y="781050"/>
          <a:ext cx="12096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190500</xdr:colOff>
      <xdr:row>2</xdr:row>
      <xdr:rowOff>190500</xdr:rowOff>
    </xdr:from>
    <xdr:to>
      <xdr:col>31</xdr:col>
      <xdr:colOff>1200150</xdr:colOff>
      <xdr:row>4</xdr:row>
      <xdr:rowOff>190500</xdr:rowOff>
    </xdr:to>
    <xdr:sp>
      <xdr:nvSpPr>
        <xdr:cNvPr id="49" name="Rectangle 56"/>
        <xdr:cNvSpPr>
          <a:spLocks/>
        </xdr:cNvSpPr>
      </xdr:nvSpPr>
      <xdr:spPr>
        <a:xfrm>
          <a:off x="17973675" y="771525"/>
          <a:ext cx="12192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50" name="Rectangle 57"/>
        <xdr:cNvSpPr>
          <a:spLocks/>
        </xdr:cNvSpPr>
      </xdr:nvSpPr>
      <xdr:spPr>
        <a:xfrm>
          <a:off x="9467850" y="781050"/>
          <a:ext cx="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51" name="Rectangle 58"/>
        <xdr:cNvSpPr>
          <a:spLocks/>
        </xdr:cNvSpPr>
      </xdr:nvSpPr>
      <xdr:spPr>
        <a:xfrm>
          <a:off x="9467850" y="781050"/>
          <a:ext cx="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52" name="Rectangle 60"/>
        <xdr:cNvSpPr>
          <a:spLocks/>
        </xdr:cNvSpPr>
      </xdr:nvSpPr>
      <xdr:spPr>
        <a:xfrm>
          <a:off x="9467850" y="781050"/>
          <a:ext cx="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53" name="Rectangle 61"/>
        <xdr:cNvSpPr>
          <a:spLocks/>
        </xdr:cNvSpPr>
      </xdr:nvSpPr>
      <xdr:spPr>
        <a:xfrm>
          <a:off x="9467850" y="781050"/>
          <a:ext cx="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5</xdr:row>
      <xdr:rowOff>0</xdr:rowOff>
    </xdr:to>
    <xdr:sp>
      <xdr:nvSpPr>
        <xdr:cNvPr id="54" name="Rectangle 62"/>
        <xdr:cNvSpPr>
          <a:spLocks/>
        </xdr:cNvSpPr>
      </xdr:nvSpPr>
      <xdr:spPr>
        <a:xfrm>
          <a:off x="4981575" y="781050"/>
          <a:ext cx="2647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24"/>
  <sheetViews>
    <sheetView tabSelected="1"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2.25390625" style="6" customWidth="1"/>
    <col min="2" max="2" width="4.375" style="53" customWidth="1"/>
    <col min="3" max="5" width="4.25390625" style="53" customWidth="1"/>
    <col min="6" max="6" width="4.25390625" style="54" customWidth="1"/>
    <col min="7" max="7" width="4.25390625" style="8" customWidth="1"/>
    <col min="8" max="9" width="4.75390625" style="8" customWidth="1"/>
    <col min="10" max="10" width="4.25390625" style="6" customWidth="1"/>
    <col min="11" max="11" width="4.375" style="46" customWidth="1"/>
    <col min="12" max="12" width="4.375" style="29" customWidth="1"/>
    <col min="13" max="13" width="4.375" style="32" customWidth="1"/>
    <col min="14" max="14" width="4.375" style="33" customWidth="1"/>
    <col min="15" max="15" width="6.25390625" style="47" customWidth="1"/>
    <col min="16" max="16" width="34.75390625" style="6" customWidth="1"/>
    <col min="17" max="17" width="2.625" style="6" customWidth="1"/>
    <col min="18" max="18" width="18.75390625" style="62" customWidth="1"/>
    <col min="19" max="19" width="2.75390625" style="62" customWidth="1"/>
    <col min="20" max="20" width="3.75390625" style="62" customWidth="1"/>
    <col min="21" max="21" width="17.00390625" style="62" bestFit="1" customWidth="1"/>
    <col min="22" max="22" width="2.75390625" style="61" customWidth="1"/>
    <col min="23" max="23" width="15.125" style="62" customWidth="1"/>
    <col min="24" max="24" width="17.125" style="62" bestFit="1" customWidth="1"/>
    <col min="25" max="25" width="2.75390625" style="61" customWidth="1"/>
    <col min="26" max="26" width="14.625" style="62" customWidth="1"/>
    <col min="27" max="27" width="2.75390625" style="61" customWidth="1"/>
    <col min="28" max="28" width="14.625" style="62" customWidth="1"/>
    <col min="29" max="29" width="2.75390625" style="61" customWidth="1"/>
    <col min="30" max="30" width="15.875" style="62" customWidth="1"/>
    <col min="31" max="31" width="2.75390625" style="61" customWidth="1"/>
    <col min="32" max="32" width="15.875" style="62" customWidth="1"/>
    <col min="33" max="33" width="1.25" style="6" customWidth="1"/>
    <col min="34" max="16384" width="9.125" style="6" customWidth="1"/>
  </cols>
  <sheetData>
    <row r="1" spans="1:33" ht="15.75" customHeight="1">
      <c r="A1" s="1"/>
      <c r="B1" s="23" t="s">
        <v>6</v>
      </c>
      <c r="C1" s="21"/>
      <c r="D1" s="21"/>
      <c r="E1" s="21" t="s">
        <v>7</v>
      </c>
      <c r="F1" s="186">
        <v>39813</v>
      </c>
      <c r="G1" s="186"/>
      <c r="H1" s="186"/>
      <c r="I1" s="177"/>
      <c r="J1" s="177"/>
      <c r="K1" s="177"/>
      <c r="O1" s="26"/>
      <c r="P1" s="1"/>
      <c r="Q1" s="1"/>
      <c r="R1" s="55"/>
      <c r="S1" s="55"/>
      <c r="T1" s="55"/>
      <c r="U1" s="55"/>
      <c r="V1" s="56"/>
      <c r="W1" s="55"/>
      <c r="X1" s="55"/>
      <c r="Y1" s="56"/>
      <c r="Z1" s="55"/>
      <c r="AA1" s="56"/>
      <c r="AB1" s="55"/>
      <c r="AC1" s="56"/>
      <c r="AD1" s="55"/>
      <c r="AE1" s="56"/>
      <c r="AF1" s="55"/>
      <c r="AG1" s="1"/>
    </row>
    <row r="2" spans="1:33" ht="30" customHeight="1">
      <c r="A2" s="1"/>
      <c r="B2" s="187" t="s">
        <v>63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9"/>
      <c r="AG2" s="1"/>
    </row>
    <row r="3" spans="1:33" ht="15.75" customHeight="1" thickBot="1">
      <c r="A3" s="1"/>
      <c r="B3" s="21"/>
      <c r="C3" s="21"/>
      <c r="D3" s="21"/>
      <c r="E3" s="21"/>
      <c r="F3" s="20"/>
      <c r="G3" s="7"/>
      <c r="H3" s="7"/>
      <c r="I3" s="7"/>
      <c r="J3" s="1"/>
      <c r="K3" s="14"/>
      <c r="L3" s="15"/>
      <c r="M3" s="16"/>
      <c r="N3" s="17"/>
      <c r="O3" s="26"/>
      <c r="P3" s="1"/>
      <c r="Q3" s="1"/>
      <c r="R3" s="55"/>
      <c r="S3" s="55"/>
      <c r="T3" s="55"/>
      <c r="U3" s="55"/>
      <c r="V3" s="56"/>
      <c r="W3" s="55"/>
      <c r="X3" s="55"/>
      <c r="Y3" s="56"/>
      <c r="Z3" s="55"/>
      <c r="AA3" s="56"/>
      <c r="AB3" s="55"/>
      <c r="AC3" s="56"/>
      <c r="AD3" s="55"/>
      <c r="AE3" s="56"/>
      <c r="AF3" s="57" t="s">
        <v>48</v>
      </c>
      <c r="AG3" s="1"/>
    </row>
    <row r="4" spans="1:33" ht="29.25" customHeight="1" thickBot="1">
      <c r="A4" s="1"/>
      <c r="B4" s="190" t="s">
        <v>8</v>
      </c>
      <c r="C4" s="191"/>
      <c r="D4" s="191"/>
      <c r="E4" s="192"/>
      <c r="F4" s="195" t="s">
        <v>9</v>
      </c>
      <c r="G4" s="196"/>
      <c r="H4" s="196"/>
      <c r="I4" s="197"/>
      <c r="J4" s="34" t="s">
        <v>10</v>
      </c>
      <c r="K4" s="181" t="s">
        <v>19</v>
      </c>
      <c r="L4" s="182"/>
      <c r="M4" s="182"/>
      <c r="N4" s="183"/>
      <c r="O4" s="25"/>
      <c r="P4" s="184" t="s">
        <v>15</v>
      </c>
      <c r="Q4" s="2"/>
      <c r="R4" s="185" t="s">
        <v>64</v>
      </c>
      <c r="S4" s="58"/>
      <c r="T4" s="193" t="s">
        <v>1</v>
      </c>
      <c r="U4" s="193"/>
      <c r="V4" s="59"/>
      <c r="W4" s="193" t="s">
        <v>65</v>
      </c>
      <c r="X4" s="193"/>
      <c r="Y4" s="59"/>
      <c r="Z4" s="194" t="s">
        <v>2</v>
      </c>
      <c r="AA4" s="59"/>
      <c r="AB4" s="198" t="s">
        <v>3</v>
      </c>
      <c r="AC4" s="59"/>
      <c r="AD4" s="194" t="s">
        <v>4</v>
      </c>
      <c r="AE4" s="59"/>
      <c r="AF4" s="194" t="s">
        <v>5</v>
      </c>
      <c r="AG4" s="1"/>
    </row>
    <row r="5" spans="1:33" ht="15.75" customHeight="1" thickBot="1">
      <c r="A5" s="1"/>
      <c r="B5" s="35" t="s">
        <v>11</v>
      </c>
      <c r="C5" s="36" t="s">
        <v>12</v>
      </c>
      <c r="D5" s="37" t="s">
        <v>13</v>
      </c>
      <c r="E5" s="36" t="s">
        <v>14</v>
      </c>
      <c r="F5" s="38" t="s">
        <v>11</v>
      </c>
      <c r="G5" s="39" t="s">
        <v>12</v>
      </c>
      <c r="H5" s="40" t="s">
        <v>13</v>
      </c>
      <c r="I5" s="40" t="s">
        <v>14</v>
      </c>
      <c r="J5" s="41"/>
      <c r="K5" s="42" t="s">
        <v>11</v>
      </c>
      <c r="L5" s="43" t="s">
        <v>12</v>
      </c>
      <c r="M5" s="44" t="s">
        <v>13</v>
      </c>
      <c r="N5" s="45" t="s">
        <v>14</v>
      </c>
      <c r="O5" s="26"/>
      <c r="P5" s="184"/>
      <c r="Q5" s="1"/>
      <c r="R5" s="185"/>
      <c r="S5" s="55"/>
      <c r="T5" s="193"/>
      <c r="U5" s="193"/>
      <c r="V5" s="56"/>
      <c r="W5" s="193"/>
      <c r="X5" s="193"/>
      <c r="Y5" s="56"/>
      <c r="Z5" s="194"/>
      <c r="AA5" s="56"/>
      <c r="AB5" s="198"/>
      <c r="AC5" s="56"/>
      <c r="AD5" s="194"/>
      <c r="AE5" s="56"/>
      <c r="AF5" s="194"/>
      <c r="AG5" s="1"/>
    </row>
    <row r="6" spans="1:33" ht="15.75" customHeight="1">
      <c r="A6" s="1"/>
      <c r="B6" s="22"/>
      <c r="C6" s="22"/>
      <c r="D6" s="22"/>
      <c r="E6" s="22"/>
      <c r="F6" s="9"/>
      <c r="G6" s="10"/>
      <c r="H6" s="10"/>
      <c r="I6" s="10"/>
      <c r="J6" s="4"/>
      <c r="K6" s="11"/>
      <c r="L6" s="12"/>
      <c r="M6" s="18"/>
      <c r="N6" s="19"/>
      <c r="O6" s="24"/>
      <c r="P6" s="5"/>
      <c r="Q6" s="3"/>
      <c r="R6" s="60"/>
      <c r="S6" s="56"/>
      <c r="T6" s="60"/>
      <c r="U6" s="60"/>
      <c r="V6" s="56"/>
      <c r="W6" s="60"/>
      <c r="X6" s="60"/>
      <c r="Y6" s="56"/>
      <c r="Z6" s="60"/>
      <c r="AA6" s="56"/>
      <c r="AB6" s="60"/>
      <c r="AC6" s="56"/>
      <c r="AD6" s="60"/>
      <c r="AE6" s="56"/>
      <c r="AF6" s="60"/>
      <c r="AG6" s="1"/>
    </row>
    <row r="7" spans="1:33" s="78" customFormat="1" ht="15.75" customHeight="1">
      <c r="A7" s="63"/>
      <c r="B7" s="64">
        <v>38</v>
      </c>
      <c r="C7" s="64">
        <v>4</v>
      </c>
      <c r="D7" s="65">
        <v>0</v>
      </c>
      <c r="E7" s="64">
        <v>2</v>
      </c>
      <c r="F7" s="66"/>
      <c r="G7" s="67"/>
      <c r="H7" s="67"/>
      <c r="I7" s="67"/>
      <c r="J7" s="68"/>
      <c r="K7" s="69"/>
      <c r="L7" s="70"/>
      <c r="M7" s="71"/>
      <c r="N7" s="72"/>
      <c r="O7" s="73"/>
      <c r="P7" s="74" t="s">
        <v>83</v>
      </c>
      <c r="Q7" s="75"/>
      <c r="R7" s="76"/>
      <c r="S7" s="77"/>
      <c r="T7" s="76"/>
      <c r="U7" s="76"/>
      <c r="V7" s="77"/>
      <c r="W7" s="76"/>
      <c r="X7" s="76"/>
      <c r="Y7" s="77"/>
      <c r="Z7" s="76"/>
      <c r="AA7" s="77"/>
      <c r="AB7" s="76"/>
      <c r="AC7" s="77"/>
      <c r="AD7" s="76"/>
      <c r="AE7" s="77"/>
      <c r="AF7" s="76"/>
      <c r="AG7" s="63"/>
    </row>
    <row r="8" spans="1:33" s="97" customFormat="1" ht="15.75" customHeight="1">
      <c r="A8" s="79"/>
      <c r="B8" s="80"/>
      <c r="C8" s="80"/>
      <c r="D8" s="81"/>
      <c r="E8" s="80"/>
      <c r="F8" s="132">
        <v>9</v>
      </c>
      <c r="G8" s="83">
        <v>8</v>
      </c>
      <c r="H8" s="84">
        <v>8</v>
      </c>
      <c r="I8" s="84"/>
      <c r="J8" s="85">
        <v>2</v>
      </c>
      <c r="K8" s="86"/>
      <c r="L8" s="87"/>
      <c r="M8" s="88"/>
      <c r="N8" s="89"/>
      <c r="O8" s="90"/>
      <c r="P8" s="91" t="s">
        <v>66</v>
      </c>
      <c r="Q8" s="92"/>
      <c r="R8" s="93"/>
      <c r="S8" s="94"/>
      <c r="T8" s="95"/>
      <c r="U8" s="93"/>
      <c r="V8" s="94"/>
      <c r="W8" s="93"/>
      <c r="X8" s="175"/>
      <c r="Y8" s="94"/>
      <c r="Z8" s="93"/>
      <c r="AA8" s="94"/>
      <c r="AB8" s="93"/>
      <c r="AC8" s="94"/>
      <c r="AD8" s="93"/>
      <c r="AE8" s="94"/>
      <c r="AF8" s="93"/>
      <c r="AG8" s="79"/>
    </row>
    <row r="9" spans="1:33" s="100" customFormat="1" ht="15.75" customHeight="1">
      <c r="A9" s="98"/>
      <c r="B9" s="80"/>
      <c r="C9" s="80"/>
      <c r="D9" s="80"/>
      <c r="E9" s="80"/>
      <c r="F9" s="132"/>
      <c r="G9" s="83"/>
      <c r="H9" s="84"/>
      <c r="I9" s="84"/>
      <c r="J9" s="85"/>
      <c r="K9" s="86">
        <v>6</v>
      </c>
      <c r="L9" s="87">
        <v>1</v>
      </c>
      <c r="M9" s="88"/>
      <c r="N9" s="89"/>
      <c r="O9" s="99"/>
      <c r="P9" s="100" t="s">
        <v>21</v>
      </c>
      <c r="Q9" s="101"/>
      <c r="R9" s="102">
        <f>SUM(R10:R19)</f>
        <v>4869000</v>
      </c>
      <c r="S9" s="103"/>
      <c r="T9" s="133" t="s">
        <v>71</v>
      </c>
      <c r="U9" s="102">
        <f>SUM(U10:U19)</f>
        <v>3229396.81</v>
      </c>
      <c r="V9" s="103"/>
      <c r="W9" s="105">
        <f>SUM(W10:W19)</f>
        <v>8098396.8100000005</v>
      </c>
      <c r="X9" s="173">
        <f>W9/R9</f>
        <v>1.663256687204765</v>
      </c>
      <c r="Y9" s="103"/>
      <c r="Z9" s="93">
        <f>SUM(Z10:Z19)</f>
        <v>5032252</v>
      </c>
      <c r="AA9" s="94"/>
      <c r="AB9" s="93">
        <f>SUM(AB10:AB19)</f>
        <v>0</v>
      </c>
      <c r="AC9" s="103"/>
      <c r="AD9" s="102">
        <f>SUM(AD10:AD19)</f>
        <v>5032252</v>
      </c>
      <c r="AE9" s="103"/>
      <c r="AF9" s="107">
        <f>SUM(AF10:AF19)</f>
        <v>3066144.8100000005</v>
      </c>
      <c r="AG9" s="98"/>
    </row>
    <row r="10" spans="1:33" s="117" customFormat="1" ht="15.75" customHeight="1">
      <c r="A10" s="108"/>
      <c r="B10" s="109"/>
      <c r="C10" s="109"/>
      <c r="D10" s="109"/>
      <c r="E10" s="109"/>
      <c r="F10" s="134"/>
      <c r="G10" s="112"/>
      <c r="H10" s="113"/>
      <c r="I10" s="113"/>
      <c r="J10" s="114"/>
      <c r="K10" s="89"/>
      <c r="L10" s="88"/>
      <c r="M10" s="88">
        <v>1</v>
      </c>
      <c r="N10" s="89">
        <v>1</v>
      </c>
      <c r="O10" s="116"/>
      <c r="P10" s="117" t="s">
        <v>79</v>
      </c>
      <c r="Q10" s="118"/>
      <c r="R10" s="119">
        <v>0</v>
      </c>
      <c r="S10" s="120"/>
      <c r="T10" s="135"/>
      <c r="U10" s="119"/>
      <c r="V10" s="120"/>
      <c r="W10" s="122">
        <v>0</v>
      </c>
      <c r="X10" s="174"/>
      <c r="Y10" s="120"/>
      <c r="Z10" s="123">
        <v>147946.58</v>
      </c>
      <c r="AA10" s="124"/>
      <c r="AB10" s="123">
        <v>0</v>
      </c>
      <c r="AC10" s="120"/>
      <c r="AD10" s="119">
        <f aca="true" t="shared" si="0" ref="AD10:AD15">SUM(Z10+AB10)</f>
        <v>147946.58</v>
      </c>
      <c r="AE10" s="120"/>
      <c r="AF10" s="125">
        <f aca="true" t="shared" si="1" ref="AF10:AF15">W10-AD10</f>
        <v>-147946.58</v>
      </c>
      <c r="AG10" s="108"/>
    </row>
    <row r="11" spans="1:33" s="117" customFormat="1" ht="15.75" customHeight="1">
      <c r="A11" s="108"/>
      <c r="B11" s="109"/>
      <c r="C11" s="109"/>
      <c r="D11" s="109"/>
      <c r="E11" s="109"/>
      <c r="F11" s="134"/>
      <c r="G11" s="112"/>
      <c r="H11" s="113"/>
      <c r="I11" s="113"/>
      <c r="J11" s="114"/>
      <c r="K11" s="89"/>
      <c r="L11" s="88"/>
      <c r="M11" s="88">
        <v>1</v>
      </c>
      <c r="N11" s="89">
        <v>3</v>
      </c>
      <c r="O11" s="116"/>
      <c r="P11" s="117" t="s">
        <v>84</v>
      </c>
      <c r="Q11" s="118"/>
      <c r="R11" s="119">
        <v>0</v>
      </c>
      <c r="S11" s="120"/>
      <c r="T11" s="135"/>
      <c r="U11" s="119"/>
      <c r="V11" s="120"/>
      <c r="W11" s="122">
        <v>0</v>
      </c>
      <c r="X11" s="174"/>
      <c r="Y11" s="120"/>
      <c r="Z11" s="123">
        <v>1805.4</v>
      </c>
      <c r="AA11" s="124"/>
      <c r="AB11" s="123">
        <v>0</v>
      </c>
      <c r="AC11" s="120"/>
      <c r="AD11" s="119">
        <f t="shared" si="0"/>
        <v>1805.4</v>
      </c>
      <c r="AE11" s="120"/>
      <c r="AF11" s="125">
        <f t="shared" si="1"/>
        <v>-1805.4</v>
      </c>
      <c r="AG11" s="108"/>
    </row>
    <row r="12" spans="1:33" s="117" customFormat="1" ht="15.75" customHeight="1">
      <c r="A12" s="108"/>
      <c r="B12" s="109"/>
      <c r="C12" s="109"/>
      <c r="D12" s="109"/>
      <c r="E12" s="109"/>
      <c r="F12" s="134"/>
      <c r="G12" s="112"/>
      <c r="H12" s="113"/>
      <c r="I12" s="113"/>
      <c r="J12" s="114"/>
      <c r="K12" s="89"/>
      <c r="L12" s="88"/>
      <c r="M12" s="88">
        <v>2</v>
      </c>
      <c r="N12" s="89">
        <v>1</v>
      </c>
      <c r="O12" s="116"/>
      <c r="P12" s="117" t="s">
        <v>32</v>
      </c>
      <c r="Q12" s="118"/>
      <c r="R12" s="119">
        <v>769000</v>
      </c>
      <c r="S12" s="120"/>
      <c r="T12" s="119"/>
      <c r="U12" s="119"/>
      <c r="V12" s="120"/>
      <c r="W12" s="122">
        <f>500000+269000</f>
        <v>769000</v>
      </c>
      <c r="X12" s="174">
        <f>W12/R12</f>
        <v>1</v>
      </c>
      <c r="Y12" s="120"/>
      <c r="Z12" s="123">
        <v>58964.6</v>
      </c>
      <c r="AA12" s="124"/>
      <c r="AB12" s="123">
        <v>0</v>
      </c>
      <c r="AC12" s="120"/>
      <c r="AD12" s="119">
        <f t="shared" si="0"/>
        <v>58964.6</v>
      </c>
      <c r="AE12" s="120"/>
      <c r="AF12" s="125">
        <f t="shared" si="1"/>
        <v>710035.4</v>
      </c>
      <c r="AG12" s="108"/>
    </row>
    <row r="13" spans="1:33" s="117" customFormat="1" ht="15.75" customHeight="1">
      <c r="A13" s="108"/>
      <c r="B13" s="109"/>
      <c r="C13" s="109"/>
      <c r="D13" s="109"/>
      <c r="E13" s="109"/>
      <c r="F13" s="134"/>
      <c r="G13" s="112"/>
      <c r="H13" s="113"/>
      <c r="I13" s="113"/>
      <c r="J13" s="114"/>
      <c r="K13" s="89"/>
      <c r="L13" s="88"/>
      <c r="M13" s="88"/>
      <c r="N13" s="89">
        <v>2</v>
      </c>
      <c r="O13" s="116"/>
      <c r="P13" s="117" t="s">
        <v>28</v>
      </c>
      <c r="Q13" s="118"/>
      <c r="R13" s="119">
        <v>1200000</v>
      </c>
      <c r="S13" s="120"/>
      <c r="T13" s="135"/>
      <c r="U13" s="119">
        <v>3229396.81</v>
      </c>
      <c r="V13" s="120"/>
      <c r="W13" s="122">
        <f>750000+450000+U13</f>
        <v>4429396.8100000005</v>
      </c>
      <c r="X13" s="174">
        <f>W13/R13</f>
        <v>3.6911640083333337</v>
      </c>
      <c r="Y13" s="120"/>
      <c r="Z13" s="123">
        <v>174715.64</v>
      </c>
      <c r="AA13" s="124"/>
      <c r="AB13" s="123">
        <v>0</v>
      </c>
      <c r="AC13" s="120"/>
      <c r="AD13" s="119">
        <f t="shared" si="0"/>
        <v>174715.64</v>
      </c>
      <c r="AE13" s="120"/>
      <c r="AF13" s="125">
        <f t="shared" si="1"/>
        <v>4254681.170000001</v>
      </c>
      <c r="AG13" s="108"/>
    </row>
    <row r="14" spans="1:33" s="117" customFormat="1" ht="15.75" customHeight="1">
      <c r="A14" s="108"/>
      <c r="B14" s="109"/>
      <c r="C14" s="109"/>
      <c r="D14" s="109"/>
      <c r="E14" s="109"/>
      <c r="F14" s="134"/>
      <c r="G14" s="112"/>
      <c r="H14" s="113"/>
      <c r="I14" s="113"/>
      <c r="J14" s="114"/>
      <c r="K14" s="89"/>
      <c r="L14" s="88"/>
      <c r="M14" s="88"/>
      <c r="N14" s="89">
        <v>3</v>
      </c>
      <c r="O14" s="116"/>
      <c r="P14" s="117" t="s">
        <v>59</v>
      </c>
      <c r="Q14" s="118"/>
      <c r="R14" s="119">
        <v>1200000</v>
      </c>
      <c r="S14" s="120"/>
      <c r="T14" s="135"/>
      <c r="U14" s="119"/>
      <c r="V14" s="120"/>
      <c r="W14" s="122">
        <f>750000+450000</f>
        <v>1200000</v>
      </c>
      <c r="X14" s="174"/>
      <c r="Y14" s="120"/>
      <c r="Z14" s="123">
        <v>4384685</v>
      </c>
      <c r="AA14" s="124"/>
      <c r="AB14" s="123">
        <v>0</v>
      </c>
      <c r="AC14" s="120"/>
      <c r="AD14" s="119">
        <f t="shared" si="0"/>
        <v>4384685</v>
      </c>
      <c r="AE14" s="120"/>
      <c r="AF14" s="125">
        <f t="shared" si="1"/>
        <v>-3184685</v>
      </c>
      <c r="AG14" s="108"/>
    </row>
    <row r="15" spans="1:33" s="117" customFormat="1" ht="15.75" customHeight="1">
      <c r="A15" s="108"/>
      <c r="B15" s="109"/>
      <c r="C15" s="109"/>
      <c r="D15" s="109"/>
      <c r="E15" s="109"/>
      <c r="F15" s="134"/>
      <c r="G15" s="112"/>
      <c r="H15" s="113"/>
      <c r="I15" s="113"/>
      <c r="J15" s="114"/>
      <c r="K15" s="89"/>
      <c r="L15" s="88"/>
      <c r="M15" s="88"/>
      <c r="N15" s="89">
        <v>4</v>
      </c>
      <c r="O15" s="116"/>
      <c r="P15" s="117" t="s">
        <v>30</v>
      </c>
      <c r="Q15" s="118"/>
      <c r="R15" s="119">
        <v>1700000</v>
      </c>
      <c r="S15" s="120"/>
      <c r="T15" s="119"/>
      <c r="U15" s="119"/>
      <c r="V15" s="120"/>
      <c r="W15" s="122">
        <f>1000000+700000</f>
        <v>1700000</v>
      </c>
      <c r="X15" s="174">
        <f aca="true" t="shared" si="2" ref="X15:X31">W15/R15</f>
        <v>1</v>
      </c>
      <c r="Y15" s="120"/>
      <c r="Z15" s="123">
        <v>49684.74</v>
      </c>
      <c r="AA15" s="124"/>
      <c r="AB15" s="123">
        <v>0</v>
      </c>
      <c r="AC15" s="120"/>
      <c r="AD15" s="119">
        <f t="shared" si="0"/>
        <v>49684.74</v>
      </c>
      <c r="AE15" s="120"/>
      <c r="AF15" s="125">
        <f t="shared" si="1"/>
        <v>1650315.26</v>
      </c>
      <c r="AG15" s="108"/>
    </row>
    <row r="16" spans="1:33" s="100" customFormat="1" ht="15.75" customHeight="1" hidden="1">
      <c r="A16" s="98"/>
      <c r="B16" s="80"/>
      <c r="C16" s="80"/>
      <c r="D16" s="80"/>
      <c r="E16" s="80"/>
      <c r="F16" s="132"/>
      <c r="G16" s="83"/>
      <c r="H16" s="84"/>
      <c r="I16" s="84"/>
      <c r="J16" s="85"/>
      <c r="K16" s="86"/>
      <c r="L16" s="87">
        <v>3</v>
      </c>
      <c r="M16" s="88"/>
      <c r="N16" s="89"/>
      <c r="O16" s="99"/>
      <c r="P16" s="128" t="s">
        <v>42</v>
      </c>
      <c r="Q16" s="101"/>
      <c r="R16" s="102">
        <f>SUM(R17)</f>
        <v>0</v>
      </c>
      <c r="S16" s="103"/>
      <c r="T16" s="102"/>
      <c r="U16" s="102"/>
      <c r="V16" s="103"/>
      <c r="W16" s="105">
        <f>SUM(W17)</f>
        <v>0</v>
      </c>
      <c r="X16" s="173" t="e">
        <f t="shared" si="2"/>
        <v>#DIV/0!</v>
      </c>
      <c r="Y16" s="103"/>
      <c r="Z16" s="93">
        <f>SUM(Z17)</f>
        <v>0</v>
      </c>
      <c r="AA16" s="94"/>
      <c r="AB16" s="93">
        <f>SUM(AB17)</f>
        <v>0</v>
      </c>
      <c r="AC16" s="103"/>
      <c r="AD16" s="102">
        <f>SUM(AD17)</f>
        <v>0</v>
      </c>
      <c r="AE16" s="103"/>
      <c r="AF16" s="107">
        <f>SUM(AF17)</f>
        <v>0</v>
      </c>
      <c r="AG16" s="98"/>
    </row>
    <row r="17" spans="1:33" s="117" customFormat="1" ht="15.75" customHeight="1" hidden="1">
      <c r="A17" s="108"/>
      <c r="B17" s="109"/>
      <c r="C17" s="109"/>
      <c r="D17" s="109"/>
      <c r="E17" s="109"/>
      <c r="F17" s="134"/>
      <c r="G17" s="112"/>
      <c r="H17" s="113"/>
      <c r="I17" s="113"/>
      <c r="J17" s="114"/>
      <c r="K17" s="89"/>
      <c r="L17" s="130"/>
      <c r="M17" s="88">
        <v>1</v>
      </c>
      <c r="N17" s="89">
        <v>1</v>
      </c>
      <c r="O17" s="116"/>
      <c r="P17" s="131" t="s">
        <v>34</v>
      </c>
      <c r="Q17" s="118"/>
      <c r="R17" s="119">
        <v>0</v>
      </c>
      <c r="S17" s="120"/>
      <c r="T17" s="119"/>
      <c r="U17" s="119"/>
      <c r="V17" s="120"/>
      <c r="W17" s="122">
        <v>0</v>
      </c>
      <c r="X17" s="174" t="e">
        <f t="shared" si="2"/>
        <v>#DIV/0!</v>
      </c>
      <c r="Y17" s="120"/>
      <c r="Z17" s="123">
        <v>0</v>
      </c>
      <c r="AA17" s="124"/>
      <c r="AB17" s="123">
        <v>0</v>
      </c>
      <c r="AC17" s="120"/>
      <c r="AD17" s="119">
        <f>SUM(Z17+AB17)</f>
        <v>0</v>
      </c>
      <c r="AE17" s="120"/>
      <c r="AF17" s="125">
        <f>W17-AD17</f>
        <v>0</v>
      </c>
      <c r="AG17" s="108"/>
    </row>
    <row r="18" spans="1:33" s="117" customFormat="1" ht="15.75" customHeight="1">
      <c r="A18" s="108"/>
      <c r="B18" s="109"/>
      <c r="C18" s="109"/>
      <c r="D18" s="109"/>
      <c r="E18" s="109"/>
      <c r="F18" s="134"/>
      <c r="G18" s="112"/>
      <c r="H18" s="113"/>
      <c r="I18" s="113"/>
      <c r="J18" s="114"/>
      <c r="K18" s="89"/>
      <c r="L18" s="130"/>
      <c r="M18" s="88"/>
      <c r="N18" s="89">
        <v>90</v>
      </c>
      <c r="O18" s="116"/>
      <c r="P18" s="118" t="s">
        <v>47</v>
      </c>
      <c r="Q18" s="118"/>
      <c r="R18" s="119">
        <v>0</v>
      </c>
      <c r="S18" s="120"/>
      <c r="T18" s="119"/>
      <c r="U18" s="119"/>
      <c r="V18" s="120"/>
      <c r="W18" s="122">
        <v>0</v>
      </c>
      <c r="X18" s="174" t="e">
        <f t="shared" si="2"/>
        <v>#DIV/0!</v>
      </c>
      <c r="Y18" s="120"/>
      <c r="Z18" s="123">
        <v>214450.04</v>
      </c>
      <c r="AA18" s="124"/>
      <c r="AB18" s="123">
        <v>0</v>
      </c>
      <c r="AC18" s="120"/>
      <c r="AD18" s="119">
        <f>SUM(Z18+AB18)</f>
        <v>214450.04</v>
      </c>
      <c r="AE18" s="120"/>
      <c r="AF18" s="125">
        <f>W18-AD18</f>
        <v>-214450.04</v>
      </c>
      <c r="AG18" s="108"/>
    </row>
    <row r="19" spans="1:33" s="117" customFormat="1" ht="15.75" customHeight="1">
      <c r="A19" s="108"/>
      <c r="B19" s="109"/>
      <c r="C19" s="109"/>
      <c r="D19" s="109"/>
      <c r="E19" s="109"/>
      <c r="F19" s="134"/>
      <c r="G19" s="112"/>
      <c r="H19" s="113"/>
      <c r="I19" s="113"/>
      <c r="J19" s="114"/>
      <c r="K19" s="89"/>
      <c r="L19" s="88"/>
      <c r="M19" s="88">
        <v>3</v>
      </c>
      <c r="N19" s="89">
        <v>4</v>
      </c>
      <c r="O19" s="116"/>
      <c r="P19" s="117" t="s">
        <v>73</v>
      </c>
      <c r="Q19" s="118"/>
      <c r="R19" s="119">
        <v>0</v>
      </c>
      <c r="S19" s="120"/>
      <c r="T19" s="119"/>
      <c r="U19" s="119"/>
      <c r="V19" s="120"/>
      <c r="W19" s="122">
        <v>0</v>
      </c>
      <c r="X19" s="174" t="e">
        <f>W19/R19</f>
        <v>#DIV/0!</v>
      </c>
      <c r="Y19" s="120"/>
      <c r="Z19" s="123">
        <v>0</v>
      </c>
      <c r="AA19" s="124"/>
      <c r="AB19" s="123">
        <v>0</v>
      </c>
      <c r="AC19" s="120"/>
      <c r="AD19" s="119">
        <f>SUM(Z19+AB19)</f>
        <v>0</v>
      </c>
      <c r="AE19" s="120"/>
      <c r="AF19" s="125">
        <f>W19-AD19</f>
        <v>0</v>
      </c>
      <c r="AG19" s="108"/>
    </row>
    <row r="20" spans="1:33" s="100" customFormat="1" ht="15.75" customHeight="1">
      <c r="A20" s="98"/>
      <c r="B20" s="80"/>
      <c r="C20" s="80"/>
      <c r="D20" s="80"/>
      <c r="E20" s="80"/>
      <c r="F20" s="132"/>
      <c r="G20" s="83"/>
      <c r="H20" s="84"/>
      <c r="I20" s="84"/>
      <c r="J20" s="85"/>
      <c r="K20" s="86"/>
      <c r="L20" s="87">
        <v>2</v>
      </c>
      <c r="M20" s="88"/>
      <c r="N20" s="89"/>
      <c r="O20" s="99"/>
      <c r="P20" s="100" t="s">
        <v>67</v>
      </c>
      <c r="Q20" s="101"/>
      <c r="R20" s="102">
        <f>R21+R23+R25+R24+R26+R22</f>
        <v>600000</v>
      </c>
      <c r="S20" s="103"/>
      <c r="T20" s="133" t="s">
        <v>71</v>
      </c>
      <c r="U20" s="102">
        <f>U21+U23+U25+U24+U26+U22</f>
        <v>22138.67</v>
      </c>
      <c r="V20" s="103"/>
      <c r="W20" s="105">
        <f>W21+W23+W25+W24+W26+W22</f>
        <v>622138.6699999999</v>
      </c>
      <c r="X20" s="173">
        <f t="shared" si="2"/>
        <v>1.0368977833333333</v>
      </c>
      <c r="Y20" s="103"/>
      <c r="Z20" s="93">
        <f>Z21+Z23+Z25+Z24+Z26+Z22</f>
        <v>578855.7999999999</v>
      </c>
      <c r="AA20" s="94"/>
      <c r="AB20" s="93">
        <f>AB21+AB23+AB25+AB24+AB26+AB22</f>
        <v>0</v>
      </c>
      <c r="AC20" s="103"/>
      <c r="AD20" s="102">
        <f>AD21+AD23+AD25+AD24+AD26+AD22</f>
        <v>578855.7999999999</v>
      </c>
      <c r="AE20" s="103"/>
      <c r="AF20" s="107">
        <f>AF21+AF23+AF25+AF24+AF26+AF22</f>
        <v>43282.87</v>
      </c>
      <c r="AG20" s="98"/>
    </row>
    <row r="21" spans="1:33" s="117" customFormat="1" ht="15.75" customHeight="1">
      <c r="A21" s="108"/>
      <c r="B21" s="109"/>
      <c r="C21" s="109"/>
      <c r="D21" s="109"/>
      <c r="E21" s="109"/>
      <c r="F21" s="134"/>
      <c r="G21" s="112"/>
      <c r="H21" s="113"/>
      <c r="I21" s="113"/>
      <c r="J21" s="114"/>
      <c r="K21" s="89"/>
      <c r="L21" s="88"/>
      <c r="M21" s="88">
        <v>1</v>
      </c>
      <c r="N21" s="89">
        <v>1</v>
      </c>
      <c r="O21" s="116"/>
      <c r="P21" s="117" t="s">
        <v>31</v>
      </c>
      <c r="Q21" s="118"/>
      <c r="R21" s="119">
        <v>100000</v>
      </c>
      <c r="S21" s="120"/>
      <c r="T21" s="119"/>
      <c r="U21" s="119">
        <v>22138.67</v>
      </c>
      <c r="V21" s="120"/>
      <c r="W21" s="122">
        <f>55000+45000+U21</f>
        <v>122138.67</v>
      </c>
      <c r="X21" s="174">
        <f t="shared" si="2"/>
        <v>1.2213867</v>
      </c>
      <c r="Y21" s="120"/>
      <c r="Z21" s="123">
        <v>43975.99</v>
      </c>
      <c r="AA21" s="124"/>
      <c r="AB21" s="123">
        <v>0</v>
      </c>
      <c r="AC21" s="120"/>
      <c r="AD21" s="119">
        <f aca="true" t="shared" si="3" ref="AD21:AD26">SUM(Z21+AB21)</f>
        <v>43975.99</v>
      </c>
      <c r="AE21" s="120"/>
      <c r="AF21" s="125">
        <f aca="true" t="shared" si="4" ref="AF21:AF26">W21-AD21</f>
        <v>78162.68</v>
      </c>
      <c r="AG21" s="108"/>
    </row>
    <row r="22" spans="1:33" s="117" customFormat="1" ht="15.75" customHeight="1">
      <c r="A22" s="108"/>
      <c r="B22" s="109"/>
      <c r="C22" s="109"/>
      <c r="D22" s="109"/>
      <c r="E22" s="109"/>
      <c r="F22" s="134"/>
      <c r="G22" s="112"/>
      <c r="H22" s="113"/>
      <c r="I22" s="113"/>
      <c r="J22" s="114"/>
      <c r="K22" s="89"/>
      <c r="L22" s="88"/>
      <c r="M22" s="88"/>
      <c r="N22" s="89">
        <v>2</v>
      </c>
      <c r="O22" s="116"/>
      <c r="P22" s="117" t="s">
        <v>85</v>
      </c>
      <c r="Q22" s="118"/>
      <c r="R22" s="119">
        <v>0</v>
      </c>
      <c r="S22" s="120"/>
      <c r="T22" s="119"/>
      <c r="U22" s="119"/>
      <c r="V22" s="120"/>
      <c r="W22" s="122">
        <v>0</v>
      </c>
      <c r="X22" s="174"/>
      <c r="Y22" s="120"/>
      <c r="Z22" s="123">
        <v>90.96</v>
      </c>
      <c r="AA22" s="124"/>
      <c r="AB22" s="123">
        <v>0</v>
      </c>
      <c r="AC22" s="120"/>
      <c r="AD22" s="119">
        <f t="shared" si="3"/>
        <v>90.96</v>
      </c>
      <c r="AE22" s="120"/>
      <c r="AF22" s="125">
        <f t="shared" si="4"/>
        <v>-90.96</v>
      </c>
      <c r="AG22" s="108"/>
    </row>
    <row r="23" spans="1:33" s="117" customFormat="1" ht="15.75" customHeight="1">
      <c r="A23" s="108"/>
      <c r="B23" s="109"/>
      <c r="C23" s="109"/>
      <c r="D23" s="109"/>
      <c r="E23" s="109"/>
      <c r="F23" s="134"/>
      <c r="G23" s="112"/>
      <c r="H23" s="113"/>
      <c r="I23" s="113"/>
      <c r="J23" s="114"/>
      <c r="K23" s="89"/>
      <c r="L23" s="88"/>
      <c r="M23" s="88"/>
      <c r="N23" s="89">
        <v>90</v>
      </c>
      <c r="O23" s="116"/>
      <c r="P23" s="117" t="s">
        <v>56</v>
      </c>
      <c r="Q23" s="118"/>
      <c r="R23" s="119">
        <v>100000</v>
      </c>
      <c r="S23" s="120"/>
      <c r="T23" s="135"/>
      <c r="U23" s="119"/>
      <c r="V23" s="120"/>
      <c r="W23" s="122">
        <f>55000+45000</f>
        <v>100000</v>
      </c>
      <c r="X23" s="174">
        <f t="shared" si="2"/>
        <v>1</v>
      </c>
      <c r="Y23" s="120"/>
      <c r="Z23" s="123">
        <v>61986.92</v>
      </c>
      <c r="AA23" s="124"/>
      <c r="AB23" s="123">
        <v>0</v>
      </c>
      <c r="AC23" s="120"/>
      <c r="AD23" s="119">
        <f t="shared" si="3"/>
        <v>61986.92</v>
      </c>
      <c r="AE23" s="120"/>
      <c r="AF23" s="125">
        <f t="shared" si="4"/>
        <v>38013.08</v>
      </c>
      <c r="AG23" s="108"/>
    </row>
    <row r="24" spans="1:33" s="117" customFormat="1" ht="15.75" customHeight="1">
      <c r="A24" s="108"/>
      <c r="B24" s="109"/>
      <c r="C24" s="109"/>
      <c r="D24" s="109"/>
      <c r="E24" s="109"/>
      <c r="F24" s="134"/>
      <c r="G24" s="112"/>
      <c r="H24" s="113"/>
      <c r="I24" s="113"/>
      <c r="J24" s="114"/>
      <c r="K24" s="89"/>
      <c r="L24" s="88"/>
      <c r="M24" s="88">
        <v>5</v>
      </c>
      <c r="N24" s="89">
        <v>1</v>
      </c>
      <c r="O24" s="116"/>
      <c r="P24" s="117" t="s">
        <v>72</v>
      </c>
      <c r="Q24" s="118"/>
      <c r="R24" s="119">
        <v>0</v>
      </c>
      <c r="S24" s="120"/>
      <c r="T24" s="119"/>
      <c r="U24" s="119"/>
      <c r="V24" s="120"/>
      <c r="W24" s="122">
        <v>0</v>
      </c>
      <c r="X24" s="174" t="e">
        <f>W24/R24</f>
        <v>#DIV/0!</v>
      </c>
      <c r="Y24" s="120"/>
      <c r="Z24" s="123">
        <v>10266</v>
      </c>
      <c r="AA24" s="124"/>
      <c r="AB24" s="123">
        <v>0</v>
      </c>
      <c r="AC24" s="120"/>
      <c r="AD24" s="119">
        <f t="shared" si="3"/>
        <v>10266</v>
      </c>
      <c r="AE24" s="120"/>
      <c r="AF24" s="125">
        <f t="shared" si="4"/>
        <v>-10266</v>
      </c>
      <c r="AG24" s="108"/>
    </row>
    <row r="25" spans="1:33" s="117" customFormat="1" ht="15.75" customHeight="1">
      <c r="A25" s="108"/>
      <c r="B25" s="109"/>
      <c r="C25" s="109"/>
      <c r="D25" s="109"/>
      <c r="E25" s="109"/>
      <c r="F25" s="134"/>
      <c r="G25" s="112"/>
      <c r="H25" s="113"/>
      <c r="I25" s="113"/>
      <c r="J25" s="114"/>
      <c r="K25" s="89"/>
      <c r="L25" s="88"/>
      <c r="M25" s="88">
        <v>7</v>
      </c>
      <c r="N25" s="89">
        <v>1</v>
      </c>
      <c r="O25" s="116"/>
      <c r="P25" s="117" t="s">
        <v>68</v>
      </c>
      <c r="Q25" s="118"/>
      <c r="R25" s="119">
        <v>400000</v>
      </c>
      <c r="S25" s="120"/>
      <c r="T25" s="119"/>
      <c r="U25" s="119"/>
      <c r="V25" s="120"/>
      <c r="W25" s="122">
        <f>230000+170000</f>
        <v>400000</v>
      </c>
      <c r="X25" s="174">
        <f t="shared" si="2"/>
        <v>1</v>
      </c>
      <c r="Y25" s="120"/>
      <c r="Z25" s="123">
        <v>462535.93</v>
      </c>
      <c r="AA25" s="124"/>
      <c r="AB25" s="123">
        <v>0</v>
      </c>
      <c r="AC25" s="120"/>
      <c r="AD25" s="119">
        <f t="shared" si="3"/>
        <v>462535.93</v>
      </c>
      <c r="AE25" s="120"/>
      <c r="AF25" s="125">
        <f t="shared" si="4"/>
        <v>-62535.92999999999</v>
      </c>
      <c r="AG25" s="108"/>
    </row>
    <row r="26" spans="1:33" s="117" customFormat="1" ht="15.75" customHeight="1">
      <c r="A26" s="108"/>
      <c r="B26" s="109"/>
      <c r="C26" s="109"/>
      <c r="D26" s="109"/>
      <c r="E26" s="109"/>
      <c r="F26" s="134"/>
      <c r="G26" s="112"/>
      <c r="H26" s="113"/>
      <c r="I26" s="113"/>
      <c r="J26" s="114"/>
      <c r="K26" s="89"/>
      <c r="L26" s="88"/>
      <c r="M26" s="88">
        <v>9</v>
      </c>
      <c r="N26" s="89">
        <v>1</v>
      </c>
      <c r="O26" s="116"/>
      <c r="P26" s="117" t="s">
        <v>74</v>
      </c>
      <c r="Q26" s="118"/>
      <c r="R26" s="119">
        <v>0</v>
      </c>
      <c r="S26" s="120"/>
      <c r="T26" s="119"/>
      <c r="U26" s="119"/>
      <c r="V26" s="120"/>
      <c r="W26" s="122">
        <v>0</v>
      </c>
      <c r="X26" s="174" t="e">
        <f>W26/R26</f>
        <v>#DIV/0!</v>
      </c>
      <c r="Y26" s="120"/>
      <c r="Z26" s="123">
        <v>0</v>
      </c>
      <c r="AA26" s="124"/>
      <c r="AB26" s="123">
        <v>0</v>
      </c>
      <c r="AC26" s="120"/>
      <c r="AD26" s="119">
        <f t="shared" si="3"/>
        <v>0</v>
      </c>
      <c r="AE26" s="120"/>
      <c r="AF26" s="125">
        <f t="shared" si="4"/>
        <v>0</v>
      </c>
      <c r="AG26" s="108"/>
    </row>
    <row r="27" spans="1:33" s="100" customFormat="1" ht="15.75" customHeight="1">
      <c r="A27" s="98"/>
      <c r="B27" s="80"/>
      <c r="C27" s="80"/>
      <c r="D27" s="80"/>
      <c r="E27" s="80"/>
      <c r="F27" s="132"/>
      <c r="G27" s="83"/>
      <c r="H27" s="84"/>
      <c r="I27" s="84"/>
      <c r="J27" s="85"/>
      <c r="K27" s="86"/>
      <c r="L27" s="127">
        <v>3</v>
      </c>
      <c r="M27" s="88"/>
      <c r="N27" s="89"/>
      <c r="O27" s="99"/>
      <c r="P27" s="128" t="s">
        <v>42</v>
      </c>
      <c r="Q27" s="101"/>
      <c r="R27" s="102">
        <f>SUM(R28)</f>
        <v>350000</v>
      </c>
      <c r="S27" s="103"/>
      <c r="T27" s="133" t="s">
        <v>71</v>
      </c>
      <c r="U27" s="102">
        <f>SUM(U28)</f>
        <v>2685.26</v>
      </c>
      <c r="V27" s="103"/>
      <c r="W27" s="105">
        <f>SUM(W28)</f>
        <v>352685.26</v>
      </c>
      <c r="X27" s="173">
        <f t="shared" si="2"/>
        <v>1.0076721714285715</v>
      </c>
      <c r="Y27" s="103"/>
      <c r="Z27" s="93">
        <f>Z28</f>
        <v>291526.14</v>
      </c>
      <c r="AA27" s="94"/>
      <c r="AB27" s="93">
        <f>AB28</f>
        <v>0</v>
      </c>
      <c r="AC27" s="103"/>
      <c r="AD27" s="102">
        <f>AD28</f>
        <v>291526.14</v>
      </c>
      <c r="AE27" s="103"/>
      <c r="AF27" s="107">
        <f>AF28</f>
        <v>61159.119999999995</v>
      </c>
      <c r="AG27" s="98"/>
    </row>
    <row r="28" spans="1:33" s="117" customFormat="1" ht="15.75" customHeight="1">
      <c r="A28" s="108"/>
      <c r="B28" s="109"/>
      <c r="C28" s="109"/>
      <c r="D28" s="109"/>
      <c r="E28" s="109"/>
      <c r="F28" s="134"/>
      <c r="G28" s="112"/>
      <c r="H28" s="113"/>
      <c r="I28" s="113"/>
      <c r="J28" s="114"/>
      <c r="K28" s="89"/>
      <c r="L28" s="130"/>
      <c r="M28" s="88">
        <v>1</v>
      </c>
      <c r="N28" s="89">
        <v>1</v>
      </c>
      <c r="O28" s="116"/>
      <c r="P28" s="131" t="s">
        <v>34</v>
      </c>
      <c r="Q28" s="118"/>
      <c r="R28" s="119">
        <v>350000</v>
      </c>
      <c r="S28" s="120"/>
      <c r="T28" s="119"/>
      <c r="U28" s="119">
        <v>2685.26</v>
      </c>
      <c r="V28" s="120"/>
      <c r="W28" s="122">
        <f>275000+75000+U28</f>
        <v>352685.26</v>
      </c>
      <c r="X28" s="174">
        <f t="shared" si="2"/>
        <v>1.0076721714285715</v>
      </c>
      <c r="Y28" s="120"/>
      <c r="Z28" s="123">
        <v>291526.14</v>
      </c>
      <c r="AA28" s="124"/>
      <c r="AB28" s="123">
        <v>0</v>
      </c>
      <c r="AC28" s="120"/>
      <c r="AD28" s="119">
        <f>SUM(Z28+AB28)</f>
        <v>291526.14</v>
      </c>
      <c r="AE28" s="120"/>
      <c r="AF28" s="125">
        <f>W28-AD28</f>
        <v>61159.119999999995</v>
      </c>
      <c r="AG28" s="108"/>
    </row>
    <row r="29" spans="1:33" s="100" customFormat="1" ht="15.75" customHeight="1">
      <c r="A29" s="98"/>
      <c r="B29" s="80"/>
      <c r="C29" s="80"/>
      <c r="D29" s="80"/>
      <c r="E29" s="80"/>
      <c r="F29" s="132"/>
      <c r="G29" s="83"/>
      <c r="H29" s="84"/>
      <c r="I29" s="84"/>
      <c r="J29" s="85"/>
      <c r="K29" s="86"/>
      <c r="L29" s="127">
        <v>9</v>
      </c>
      <c r="M29" s="88"/>
      <c r="N29" s="89"/>
      <c r="O29" s="99"/>
      <c r="P29" s="128" t="s">
        <v>70</v>
      </c>
      <c r="Q29" s="101"/>
      <c r="R29" s="102">
        <f>SUM(R31+R30+R32)</f>
        <v>600000</v>
      </c>
      <c r="S29" s="103"/>
      <c r="T29" s="102"/>
      <c r="U29" s="102"/>
      <c r="V29" s="103"/>
      <c r="W29" s="105">
        <f>SUM(W31+W30+W32)</f>
        <v>600000</v>
      </c>
      <c r="X29" s="173">
        <f t="shared" si="2"/>
        <v>1</v>
      </c>
      <c r="Y29" s="103"/>
      <c r="Z29" s="93">
        <f>SUM(Z31+Z30+Z32)</f>
        <v>592382.9400000001</v>
      </c>
      <c r="AA29" s="94"/>
      <c r="AB29" s="93">
        <f>SUM(AB31+AB30+AB32)</f>
        <v>0</v>
      </c>
      <c r="AC29" s="103"/>
      <c r="AD29" s="102">
        <f>SUM(AD31+AD30+AD32)</f>
        <v>592382.9400000001</v>
      </c>
      <c r="AE29" s="103"/>
      <c r="AF29" s="107">
        <f>SUM(AF31+AF30+AF32)</f>
        <v>7617.059999999998</v>
      </c>
      <c r="AG29" s="98"/>
    </row>
    <row r="30" spans="1:33" s="117" customFormat="1" ht="15.75" customHeight="1">
      <c r="A30" s="108"/>
      <c r="B30" s="109"/>
      <c r="C30" s="109"/>
      <c r="D30" s="109"/>
      <c r="E30" s="109"/>
      <c r="F30" s="134"/>
      <c r="G30" s="112"/>
      <c r="H30" s="113"/>
      <c r="I30" s="113"/>
      <c r="J30" s="114"/>
      <c r="K30" s="89"/>
      <c r="L30" s="130"/>
      <c r="M30" s="88">
        <v>2</v>
      </c>
      <c r="N30" s="89">
        <v>1</v>
      </c>
      <c r="O30" s="116"/>
      <c r="P30" s="131" t="s">
        <v>76</v>
      </c>
      <c r="Q30" s="118"/>
      <c r="R30" s="119">
        <v>0</v>
      </c>
      <c r="S30" s="120"/>
      <c r="T30" s="119"/>
      <c r="U30" s="119"/>
      <c r="V30" s="120"/>
      <c r="W30" s="122">
        <v>0</v>
      </c>
      <c r="X30" s="174"/>
      <c r="Y30" s="120"/>
      <c r="Z30" s="123">
        <v>10026.15</v>
      </c>
      <c r="AA30" s="124"/>
      <c r="AB30" s="123">
        <v>0</v>
      </c>
      <c r="AC30" s="120"/>
      <c r="AD30" s="119">
        <f>SUM(Z30+AB30)</f>
        <v>10026.15</v>
      </c>
      <c r="AE30" s="120"/>
      <c r="AF30" s="125">
        <f>W30-AD30</f>
        <v>-10026.15</v>
      </c>
      <c r="AG30" s="108"/>
    </row>
    <row r="31" spans="1:33" s="117" customFormat="1" ht="15.75" customHeight="1">
      <c r="A31" s="108"/>
      <c r="B31" s="109"/>
      <c r="C31" s="109"/>
      <c r="D31" s="109"/>
      <c r="E31" s="109"/>
      <c r="F31" s="134"/>
      <c r="G31" s="112"/>
      <c r="H31" s="113"/>
      <c r="I31" s="113"/>
      <c r="J31" s="114"/>
      <c r="K31" s="89"/>
      <c r="L31" s="130"/>
      <c r="M31" s="88"/>
      <c r="N31" s="89">
        <v>3</v>
      </c>
      <c r="O31" s="116"/>
      <c r="P31" s="131" t="s">
        <v>69</v>
      </c>
      <c r="Q31" s="118"/>
      <c r="R31" s="119">
        <v>600000</v>
      </c>
      <c r="S31" s="120"/>
      <c r="T31" s="119"/>
      <c r="U31" s="119"/>
      <c r="V31" s="120"/>
      <c r="W31" s="122">
        <f>425000+175000</f>
        <v>600000</v>
      </c>
      <c r="X31" s="174">
        <f t="shared" si="2"/>
        <v>1</v>
      </c>
      <c r="Y31" s="120"/>
      <c r="Z31" s="123">
        <v>479540.94</v>
      </c>
      <c r="AA31" s="124"/>
      <c r="AB31" s="123">
        <v>0</v>
      </c>
      <c r="AC31" s="120"/>
      <c r="AD31" s="119">
        <f>SUM(Z31+AB31)</f>
        <v>479540.94</v>
      </c>
      <c r="AE31" s="120"/>
      <c r="AF31" s="125">
        <f>W31-AD31</f>
        <v>120459.06</v>
      </c>
      <c r="AG31" s="108"/>
    </row>
    <row r="32" spans="1:33" s="117" customFormat="1" ht="15.75" customHeight="1">
      <c r="A32" s="108"/>
      <c r="B32" s="109"/>
      <c r="C32" s="109"/>
      <c r="D32" s="109"/>
      <c r="E32" s="109"/>
      <c r="F32" s="134"/>
      <c r="G32" s="112"/>
      <c r="H32" s="113"/>
      <c r="I32" s="113"/>
      <c r="J32" s="114"/>
      <c r="K32" s="89"/>
      <c r="L32" s="130"/>
      <c r="M32" s="88">
        <v>9</v>
      </c>
      <c r="N32" s="89">
        <v>1</v>
      </c>
      <c r="O32" s="116"/>
      <c r="P32" s="131" t="s">
        <v>70</v>
      </c>
      <c r="Q32" s="118"/>
      <c r="R32" s="119">
        <v>0</v>
      </c>
      <c r="S32" s="120"/>
      <c r="T32" s="119"/>
      <c r="U32" s="119"/>
      <c r="V32" s="120"/>
      <c r="W32" s="122">
        <v>0</v>
      </c>
      <c r="X32" s="174"/>
      <c r="Y32" s="120"/>
      <c r="Z32" s="123">
        <v>102815.85</v>
      </c>
      <c r="AA32" s="124"/>
      <c r="AB32" s="123">
        <v>0</v>
      </c>
      <c r="AC32" s="120"/>
      <c r="AD32" s="119">
        <f>SUM(Z32+AB32)</f>
        <v>102815.85</v>
      </c>
      <c r="AE32" s="120"/>
      <c r="AF32" s="125">
        <f>W32-AD32</f>
        <v>-102815.85</v>
      </c>
      <c r="AG32" s="108"/>
    </row>
    <row r="33" spans="1:33" s="100" customFormat="1" ht="15.75" customHeight="1">
      <c r="A33" s="98"/>
      <c r="B33" s="80"/>
      <c r="C33" s="80"/>
      <c r="D33" s="80"/>
      <c r="E33" s="80"/>
      <c r="F33" s="132"/>
      <c r="G33" s="83"/>
      <c r="H33" s="84"/>
      <c r="I33" s="84"/>
      <c r="J33" s="85"/>
      <c r="K33" s="86"/>
      <c r="L33" s="127"/>
      <c r="M33" s="88"/>
      <c r="N33" s="89"/>
      <c r="O33" s="99"/>
      <c r="P33" s="128"/>
      <c r="Q33" s="101"/>
      <c r="R33" s="102"/>
      <c r="S33" s="103"/>
      <c r="T33" s="102"/>
      <c r="U33" s="102"/>
      <c r="V33" s="103"/>
      <c r="W33" s="105"/>
      <c r="X33" s="173"/>
      <c r="Y33" s="103"/>
      <c r="Z33" s="93"/>
      <c r="AA33" s="94"/>
      <c r="AB33" s="93"/>
      <c r="AC33" s="103"/>
      <c r="AD33" s="102"/>
      <c r="AE33" s="103"/>
      <c r="AF33" s="107"/>
      <c r="AG33" s="98"/>
    </row>
    <row r="34" spans="1:33" s="78" customFormat="1" ht="15.75" customHeight="1">
      <c r="A34" s="63"/>
      <c r="B34" s="64">
        <v>38</v>
      </c>
      <c r="C34" s="64">
        <v>4</v>
      </c>
      <c r="D34" s="65">
        <v>2</v>
      </c>
      <c r="E34" s="64">
        <v>4</v>
      </c>
      <c r="F34" s="66"/>
      <c r="G34" s="67"/>
      <c r="H34" s="67"/>
      <c r="I34" s="67"/>
      <c r="J34" s="68"/>
      <c r="K34" s="69"/>
      <c r="L34" s="70"/>
      <c r="M34" s="71"/>
      <c r="N34" s="72"/>
      <c r="O34" s="73"/>
      <c r="P34" s="74" t="s">
        <v>25</v>
      </c>
      <c r="Q34" s="75"/>
      <c r="R34" s="76"/>
      <c r="S34" s="77"/>
      <c r="T34" s="76"/>
      <c r="U34" s="76"/>
      <c r="V34" s="77"/>
      <c r="W34" s="76"/>
      <c r="X34" s="76"/>
      <c r="Y34" s="77"/>
      <c r="Z34" s="76"/>
      <c r="AA34" s="77"/>
      <c r="AB34" s="76"/>
      <c r="AC34" s="77"/>
      <c r="AD34" s="76"/>
      <c r="AE34" s="77"/>
      <c r="AF34" s="76"/>
      <c r="AG34" s="63"/>
    </row>
    <row r="35" spans="1:33" s="97" customFormat="1" ht="15.75" customHeight="1">
      <c r="A35" s="79"/>
      <c r="B35" s="80"/>
      <c r="C35" s="80"/>
      <c r="D35" s="81"/>
      <c r="E35" s="80"/>
      <c r="F35" s="82">
        <v>7</v>
      </c>
      <c r="G35" s="83">
        <v>3</v>
      </c>
      <c r="H35" s="84">
        <v>1</v>
      </c>
      <c r="I35" s="84"/>
      <c r="J35" s="85">
        <v>2</v>
      </c>
      <c r="K35" s="86"/>
      <c r="L35" s="87"/>
      <c r="M35" s="88"/>
      <c r="N35" s="89"/>
      <c r="O35" s="90"/>
      <c r="P35" s="91" t="s">
        <v>26</v>
      </c>
      <c r="Q35" s="92"/>
      <c r="R35" s="93"/>
      <c r="S35" s="94"/>
      <c r="T35" s="95"/>
      <c r="U35" s="93"/>
      <c r="V35" s="94"/>
      <c r="W35" s="93"/>
      <c r="X35" s="96"/>
      <c r="Y35" s="94"/>
      <c r="Z35" s="93"/>
      <c r="AA35" s="94"/>
      <c r="AB35" s="93"/>
      <c r="AC35" s="94"/>
      <c r="AD35" s="93"/>
      <c r="AE35" s="94"/>
      <c r="AF35" s="93"/>
      <c r="AG35" s="79"/>
    </row>
    <row r="36" spans="1:33" s="100" customFormat="1" ht="15.75" customHeight="1" hidden="1">
      <c r="A36" s="98"/>
      <c r="B36" s="80"/>
      <c r="C36" s="80"/>
      <c r="D36" s="81"/>
      <c r="E36" s="80"/>
      <c r="F36" s="82"/>
      <c r="G36" s="83"/>
      <c r="H36" s="84"/>
      <c r="I36" s="84"/>
      <c r="J36" s="85"/>
      <c r="K36" s="86">
        <v>6</v>
      </c>
      <c r="L36" s="87">
        <v>1</v>
      </c>
      <c r="M36" s="88"/>
      <c r="N36" s="89"/>
      <c r="O36" s="99"/>
      <c r="P36" s="100" t="s">
        <v>21</v>
      </c>
      <c r="Q36" s="101"/>
      <c r="R36" s="102">
        <f>SUM(R37:R43)</f>
        <v>0</v>
      </c>
      <c r="S36" s="103"/>
      <c r="T36" s="104"/>
      <c r="U36" s="102"/>
      <c r="V36" s="103"/>
      <c r="W36" s="105">
        <f>SUM(W37:W43)</f>
        <v>0</v>
      </c>
      <c r="X36" s="173" t="e">
        <f>W36/R36</f>
        <v>#DIV/0!</v>
      </c>
      <c r="Y36" s="103"/>
      <c r="Z36" s="93">
        <f>SUM(Z37:Z43)</f>
        <v>0</v>
      </c>
      <c r="AA36" s="94"/>
      <c r="AB36" s="93">
        <f>SUM(AB37:AB43)</f>
        <v>0</v>
      </c>
      <c r="AC36" s="103"/>
      <c r="AD36" s="102">
        <f>SUM(AD37:AD43)</f>
        <v>0</v>
      </c>
      <c r="AE36" s="103"/>
      <c r="AF36" s="107">
        <f>SUM(AF37:AF43)</f>
        <v>0</v>
      </c>
      <c r="AG36" s="98"/>
    </row>
    <row r="37" spans="1:33" s="117" customFormat="1" ht="15.75" customHeight="1" hidden="1">
      <c r="A37" s="108"/>
      <c r="B37" s="109"/>
      <c r="C37" s="109"/>
      <c r="D37" s="110"/>
      <c r="E37" s="109"/>
      <c r="F37" s="111"/>
      <c r="G37" s="112"/>
      <c r="H37" s="113"/>
      <c r="I37" s="113"/>
      <c r="J37" s="114"/>
      <c r="K37" s="89"/>
      <c r="L37" s="88"/>
      <c r="M37" s="88">
        <v>1</v>
      </c>
      <c r="N37" s="115" t="s">
        <v>45</v>
      </c>
      <c r="O37" s="116"/>
      <c r="P37" s="117" t="s">
        <v>46</v>
      </c>
      <c r="Q37" s="118"/>
      <c r="R37" s="119">
        <v>0</v>
      </c>
      <c r="S37" s="120"/>
      <c r="T37" s="121"/>
      <c r="U37" s="119"/>
      <c r="V37" s="120"/>
      <c r="W37" s="122">
        <f>R37</f>
        <v>0</v>
      </c>
      <c r="X37" s="174"/>
      <c r="Y37" s="120"/>
      <c r="Z37" s="123">
        <v>0</v>
      </c>
      <c r="AA37" s="124"/>
      <c r="AB37" s="123">
        <v>0</v>
      </c>
      <c r="AC37" s="120"/>
      <c r="AD37" s="119">
        <f aca="true" t="shared" si="5" ref="AD37:AD42">SUM(Z37+AB37)</f>
        <v>0</v>
      </c>
      <c r="AE37" s="120"/>
      <c r="AF37" s="125">
        <f aca="true" t="shared" si="6" ref="AF37:AF42">W37-AD37</f>
        <v>0</v>
      </c>
      <c r="AG37" s="108"/>
    </row>
    <row r="38" spans="1:33" s="117" customFormat="1" ht="15.75" customHeight="1" hidden="1">
      <c r="A38" s="108"/>
      <c r="B38" s="109"/>
      <c r="C38" s="109"/>
      <c r="D38" s="110"/>
      <c r="E38" s="109"/>
      <c r="F38" s="111"/>
      <c r="G38" s="112"/>
      <c r="H38" s="113"/>
      <c r="I38" s="113"/>
      <c r="J38" s="114"/>
      <c r="K38" s="89"/>
      <c r="L38" s="88"/>
      <c r="M38" s="88">
        <v>2</v>
      </c>
      <c r="N38" s="115">
        <v>1</v>
      </c>
      <c r="O38" s="116"/>
      <c r="P38" s="117" t="s">
        <v>32</v>
      </c>
      <c r="Q38" s="118"/>
      <c r="R38" s="119">
        <v>0</v>
      </c>
      <c r="S38" s="120"/>
      <c r="T38" s="121"/>
      <c r="U38" s="119"/>
      <c r="V38" s="120"/>
      <c r="W38" s="122">
        <v>0</v>
      </c>
      <c r="X38" s="174"/>
      <c r="Y38" s="120"/>
      <c r="Z38" s="123">
        <v>0</v>
      </c>
      <c r="AA38" s="124"/>
      <c r="AB38" s="123">
        <v>0</v>
      </c>
      <c r="AC38" s="120"/>
      <c r="AD38" s="119">
        <f t="shared" si="5"/>
        <v>0</v>
      </c>
      <c r="AE38" s="120"/>
      <c r="AF38" s="125">
        <f t="shared" si="6"/>
        <v>0</v>
      </c>
      <c r="AG38" s="108"/>
    </row>
    <row r="39" spans="1:33" s="117" customFormat="1" ht="15.75" customHeight="1" hidden="1">
      <c r="A39" s="108"/>
      <c r="B39" s="109"/>
      <c r="C39" s="109"/>
      <c r="D39" s="110"/>
      <c r="E39" s="109"/>
      <c r="F39" s="111"/>
      <c r="G39" s="112"/>
      <c r="H39" s="113"/>
      <c r="I39" s="113"/>
      <c r="J39" s="114"/>
      <c r="K39" s="89"/>
      <c r="L39" s="88"/>
      <c r="M39" s="88">
        <v>2</v>
      </c>
      <c r="N39" s="89">
        <v>2</v>
      </c>
      <c r="O39" s="116"/>
      <c r="P39" s="117" t="s">
        <v>28</v>
      </c>
      <c r="Q39" s="118"/>
      <c r="R39" s="119">
        <v>0</v>
      </c>
      <c r="S39" s="120"/>
      <c r="T39" s="121"/>
      <c r="U39" s="119"/>
      <c r="V39" s="120"/>
      <c r="W39" s="122">
        <v>0</v>
      </c>
      <c r="X39" s="174" t="e">
        <f aca="true" t="shared" si="7" ref="X39:X45">W39/R39</f>
        <v>#DIV/0!</v>
      </c>
      <c r="Y39" s="120"/>
      <c r="Z39" s="123">
        <v>0</v>
      </c>
      <c r="AA39" s="124"/>
      <c r="AB39" s="123">
        <v>0</v>
      </c>
      <c r="AC39" s="120"/>
      <c r="AD39" s="119">
        <f t="shared" si="5"/>
        <v>0</v>
      </c>
      <c r="AE39" s="120"/>
      <c r="AF39" s="125">
        <f t="shared" si="6"/>
        <v>0</v>
      </c>
      <c r="AG39" s="108"/>
    </row>
    <row r="40" spans="1:33" s="117" customFormat="1" ht="15.75" customHeight="1" hidden="1">
      <c r="A40" s="108"/>
      <c r="B40" s="109"/>
      <c r="C40" s="109"/>
      <c r="D40" s="110"/>
      <c r="E40" s="109"/>
      <c r="F40" s="111"/>
      <c r="G40" s="112"/>
      <c r="H40" s="113"/>
      <c r="I40" s="113"/>
      <c r="J40" s="114"/>
      <c r="K40" s="89"/>
      <c r="L40" s="88"/>
      <c r="M40" s="88"/>
      <c r="N40" s="89">
        <v>3</v>
      </c>
      <c r="O40" s="116"/>
      <c r="P40" s="117" t="s">
        <v>29</v>
      </c>
      <c r="Q40" s="118"/>
      <c r="R40" s="119">
        <v>0</v>
      </c>
      <c r="S40" s="120"/>
      <c r="T40" s="121"/>
      <c r="U40" s="119"/>
      <c r="V40" s="120"/>
      <c r="W40" s="122">
        <v>0</v>
      </c>
      <c r="X40" s="174" t="e">
        <f t="shared" si="7"/>
        <v>#DIV/0!</v>
      </c>
      <c r="Y40" s="120"/>
      <c r="Z40" s="123">
        <v>0</v>
      </c>
      <c r="AA40" s="124"/>
      <c r="AB40" s="123">
        <v>0</v>
      </c>
      <c r="AC40" s="120"/>
      <c r="AD40" s="119">
        <f t="shared" si="5"/>
        <v>0</v>
      </c>
      <c r="AE40" s="120"/>
      <c r="AF40" s="125">
        <f t="shared" si="6"/>
        <v>0</v>
      </c>
      <c r="AG40" s="108"/>
    </row>
    <row r="41" spans="1:33" s="117" customFormat="1" ht="15.75" customHeight="1" hidden="1">
      <c r="A41" s="108"/>
      <c r="B41" s="109"/>
      <c r="C41" s="109"/>
      <c r="D41" s="110"/>
      <c r="E41" s="109"/>
      <c r="F41" s="111"/>
      <c r="G41" s="112"/>
      <c r="H41" s="113"/>
      <c r="I41" s="113"/>
      <c r="J41" s="114"/>
      <c r="K41" s="89"/>
      <c r="L41" s="88"/>
      <c r="M41" s="88"/>
      <c r="N41" s="89">
        <v>4</v>
      </c>
      <c r="O41" s="116"/>
      <c r="P41" s="117" t="s">
        <v>30</v>
      </c>
      <c r="Q41" s="118"/>
      <c r="R41" s="119">
        <v>0</v>
      </c>
      <c r="S41" s="120"/>
      <c r="T41" s="121"/>
      <c r="U41" s="119"/>
      <c r="V41" s="120"/>
      <c r="W41" s="122">
        <v>0</v>
      </c>
      <c r="X41" s="174" t="e">
        <f t="shared" si="7"/>
        <v>#DIV/0!</v>
      </c>
      <c r="Y41" s="120"/>
      <c r="Z41" s="123">
        <v>0</v>
      </c>
      <c r="AA41" s="124"/>
      <c r="AB41" s="123">
        <v>0</v>
      </c>
      <c r="AC41" s="120"/>
      <c r="AD41" s="119">
        <f t="shared" si="5"/>
        <v>0</v>
      </c>
      <c r="AE41" s="120"/>
      <c r="AF41" s="125">
        <f t="shared" si="6"/>
        <v>0</v>
      </c>
      <c r="AG41" s="108"/>
    </row>
    <row r="42" spans="1:33" s="117" customFormat="1" ht="15.75" customHeight="1" hidden="1">
      <c r="A42" s="108"/>
      <c r="B42" s="109"/>
      <c r="C42" s="109"/>
      <c r="D42" s="110"/>
      <c r="E42" s="109"/>
      <c r="F42" s="111"/>
      <c r="G42" s="112"/>
      <c r="H42" s="113"/>
      <c r="I42" s="113"/>
      <c r="J42" s="114"/>
      <c r="K42" s="89"/>
      <c r="L42" s="88"/>
      <c r="M42" s="88"/>
      <c r="N42" s="89">
        <v>5</v>
      </c>
      <c r="O42" s="116"/>
      <c r="P42" s="117" t="s">
        <v>33</v>
      </c>
      <c r="Q42" s="118"/>
      <c r="R42" s="119">
        <v>0</v>
      </c>
      <c r="S42" s="120"/>
      <c r="T42" s="121"/>
      <c r="U42" s="119"/>
      <c r="V42" s="120"/>
      <c r="W42" s="122">
        <f>R42</f>
        <v>0</v>
      </c>
      <c r="X42" s="174" t="e">
        <f t="shared" si="7"/>
        <v>#DIV/0!</v>
      </c>
      <c r="Y42" s="120"/>
      <c r="Z42" s="123">
        <v>0</v>
      </c>
      <c r="AA42" s="124"/>
      <c r="AB42" s="123">
        <v>0</v>
      </c>
      <c r="AC42" s="120"/>
      <c r="AD42" s="119">
        <f t="shared" si="5"/>
        <v>0</v>
      </c>
      <c r="AE42" s="120"/>
      <c r="AF42" s="125">
        <f t="shared" si="6"/>
        <v>0</v>
      </c>
      <c r="AG42" s="108"/>
    </row>
    <row r="43" spans="1:33" s="117" customFormat="1" ht="15.75" customHeight="1" hidden="1">
      <c r="A43" s="108"/>
      <c r="B43" s="109"/>
      <c r="C43" s="109"/>
      <c r="D43" s="110"/>
      <c r="E43" s="109"/>
      <c r="F43" s="111"/>
      <c r="G43" s="112"/>
      <c r="H43" s="113"/>
      <c r="I43" s="113"/>
      <c r="J43" s="114"/>
      <c r="K43" s="89"/>
      <c r="L43" s="88"/>
      <c r="M43" s="88"/>
      <c r="N43" s="115">
        <v>90</v>
      </c>
      <c r="O43" s="116"/>
      <c r="P43" s="117" t="s">
        <v>47</v>
      </c>
      <c r="Q43" s="118"/>
      <c r="R43" s="119">
        <v>0</v>
      </c>
      <c r="S43" s="120"/>
      <c r="T43" s="121"/>
      <c r="U43" s="119"/>
      <c r="V43" s="120"/>
      <c r="W43" s="122">
        <v>0</v>
      </c>
      <c r="X43" s="174"/>
      <c r="Y43" s="120"/>
      <c r="Z43" s="123">
        <v>0</v>
      </c>
      <c r="AA43" s="124"/>
      <c r="AB43" s="123">
        <v>0</v>
      </c>
      <c r="AC43" s="120"/>
      <c r="AD43" s="119">
        <f>SUM(Z43+AB43)</f>
        <v>0</v>
      </c>
      <c r="AE43" s="120"/>
      <c r="AF43" s="125">
        <f>W43-AD43</f>
        <v>0</v>
      </c>
      <c r="AG43" s="108"/>
    </row>
    <row r="44" spans="1:33" s="100" customFormat="1" ht="15.75" customHeight="1">
      <c r="A44" s="98"/>
      <c r="B44" s="80"/>
      <c r="C44" s="80"/>
      <c r="D44" s="81"/>
      <c r="E44" s="80"/>
      <c r="F44" s="82"/>
      <c r="G44" s="83"/>
      <c r="H44" s="84"/>
      <c r="I44" s="84"/>
      <c r="J44" s="85"/>
      <c r="K44" s="126">
        <v>6</v>
      </c>
      <c r="L44" s="127">
        <v>5</v>
      </c>
      <c r="M44" s="88"/>
      <c r="N44" s="89"/>
      <c r="O44" s="99"/>
      <c r="P44" s="128" t="s">
        <v>43</v>
      </c>
      <c r="Q44" s="101"/>
      <c r="R44" s="102">
        <f>SUM(R45)</f>
        <v>250000</v>
      </c>
      <c r="S44" s="103"/>
      <c r="T44" s="102"/>
      <c r="U44" s="102"/>
      <c r="V44" s="103"/>
      <c r="W44" s="105">
        <f>SUM(W45)</f>
        <v>250000</v>
      </c>
      <c r="X44" s="173">
        <f t="shared" si="7"/>
        <v>1</v>
      </c>
      <c r="Y44" s="103"/>
      <c r="Z44" s="93">
        <f>SUM(Z45)</f>
        <v>246915</v>
      </c>
      <c r="AA44" s="94"/>
      <c r="AB44" s="93">
        <f>SUM(AB45)</f>
        <v>0</v>
      </c>
      <c r="AC44" s="103"/>
      <c r="AD44" s="102">
        <f>SUM(AD45)</f>
        <v>246915</v>
      </c>
      <c r="AE44" s="103"/>
      <c r="AF44" s="107">
        <f>SUM(AF45)</f>
        <v>3085</v>
      </c>
      <c r="AG44" s="98"/>
    </row>
    <row r="45" spans="1:33" s="117" customFormat="1" ht="15.75" customHeight="1">
      <c r="A45" s="108"/>
      <c r="B45" s="109"/>
      <c r="C45" s="109"/>
      <c r="D45" s="110"/>
      <c r="E45" s="109"/>
      <c r="F45" s="111"/>
      <c r="G45" s="112"/>
      <c r="H45" s="113"/>
      <c r="I45" s="113"/>
      <c r="J45" s="114"/>
      <c r="K45" s="129"/>
      <c r="L45" s="130"/>
      <c r="M45" s="88">
        <v>1</v>
      </c>
      <c r="N45" s="89">
        <v>1</v>
      </c>
      <c r="O45" s="116"/>
      <c r="P45" s="131" t="s">
        <v>31</v>
      </c>
      <c r="Q45" s="118"/>
      <c r="R45" s="119">
        <v>250000</v>
      </c>
      <c r="S45" s="120"/>
      <c r="T45" s="119"/>
      <c r="U45" s="119"/>
      <c r="V45" s="120"/>
      <c r="W45" s="122">
        <v>250000</v>
      </c>
      <c r="X45" s="174">
        <f t="shared" si="7"/>
        <v>1</v>
      </c>
      <c r="Y45" s="120"/>
      <c r="Z45" s="123">
        <v>246915</v>
      </c>
      <c r="AA45" s="124"/>
      <c r="AB45" s="123">
        <v>0</v>
      </c>
      <c r="AC45" s="120"/>
      <c r="AD45" s="119">
        <f>SUM(Z45+AB45)</f>
        <v>246915</v>
      </c>
      <c r="AE45" s="120"/>
      <c r="AF45" s="125">
        <f>W45-AD45</f>
        <v>3085</v>
      </c>
      <c r="AG45" s="108"/>
    </row>
    <row r="46" spans="1:33" s="97" customFormat="1" ht="15.75" customHeight="1">
      <c r="A46" s="79"/>
      <c r="B46" s="80"/>
      <c r="C46" s="80"/>
      <c r="D46" s="81"/>
      <c r="E46" s="80"/>
      <c r="F46" s="132">
        <v>9</v>
      </c>
      <c r="G46" s="83">
        <v>4</v>
      </c>
      <c r="H46" s="84">
        <v>1</v>
      </c>
      <c r="I46" s="84"/>
      <c r="J46" s="85">
        <v>2</v>
      </c>
      <c r="K46" s="86"/>
      <c r="L46" s="87"/>
      <c r="M46" s="88"/>
      <c r="N46" s="89"/>
      <c r="O46" s="90"/>
      <c r="P46" s="91" t="s">
        <v>16</v>
      </c>
      <c r="Q46" s="92"/>
      <c r="R46" s="93"/>
      <c r="S46" s="94"/>
      <c r="T46" s="95"/>
      <c r="U46" s="93"/>
      <c r="V46" s="94"/>
      <c r="W46" s="93"/>
      <c r="X46" s="175"/>
      <c r="Y46" s="94"/>
      <c r="Z46" s="93"/>
      <c r="AA46" s="94"/>
      <c r="AB46" s="93"/>
      <c r="AC46" s="94"/>
      <c r="AD46" s="93"/>
      <c r="AE46" s="94"/>
      <c r="AF46" s="93"/>
      <c r="AG46" s="79"/>
    </row>
    <row r="47" spans="1:33" s="100" customFormat="1" ht="15.75" customHeight="1">
      <c r="A47" s="98"/>
      <c r="B47" s="80"/>
      <c r="C47" s="80"/>
      <c r="D47" s="80"/>
      <c r="E47" s="80"/>
      <c r="F47" s="132"/>
      <c r="G47" s="83"/>
      <c r="H47" s="84"/>
      <c r="I47" s="84"/>
      <c r="J47" s="85"/>
      <c r="K47" s="86">
        <v>6</v>
      </c>
      <c r="L47" s="87">
        <v>1</v>
      </c>
      <c r="M47" s="88"/>
      <c r="N47" s="89"/>
      <c r="O47" s="99"/>
      <c r="P47" s="100" t="s">
        <v>21</v>
      </c>
      <c r="Q47" s="101"/>
      <c r="R47" s="102">
        <f>SUM(R48:R62)</f>
        <v>1000000</v>
      </c>
      <c r="S47" s="103"/>
      <c r="T47" s="133"/>
      <c r="U47" s="102"/>
      <c r="V47" s="103"/>
      <c r="W47" s="105">
        <f>SUM(W48:W62)</f>
        <v>1000000</v>
      </c>
      <c r="X47" s="173">
        <f>W47/R47</f>
        <v>1</v>
      </c>
      <c r="Y47" s="103"/>
      <c r="Z47" s="93">
        <f>SUM(Z48:Z62)</f>
        <v>996721.14</v>
      </c>
      <c r="AA47" s="94"/>
      <c r="AB47" s="93">
        <f>SUM(AB48:AB62)</f>
        <v>0</v>
      </c>
      <c r="AC47" s="103"/>
      <c r="AD47" s="102">
        <f>SUM(AD48:AD62)</f>
        <v>996721.14</v>
      </c>
      <c r="AE47" s="103"/>
      <c r="AF47" s="107">
        <f>SUM(AF48:AF62)</f>
        <v>3278.859999999986</v>
      </c>
      <c r="AG47" s="98"/>
    </row>
    <row r="48" spans="1:33" s="117" customFormat="1" ht="15.75" customHeight="1">
      <c r="A48" s="108"/>
      <c r="B48" s="109"/>
      <c r="C48" s="109"/>
      <c r="D48" s="109"/>
      <c r="E48" s="109"/>
      <c r="F48" s="134"/>
      <c r="G48" s="112"/>
      <c r="H48" s="113"/>
      <c r="I48" s="113"/>
      <c r="J48" s="114"/>
      <c r="K48" s="89"/>
      <c r="L48" s="88"/>
      <c r="M48" s="88">
        <v>1</v>
      </c>
      <c r="N48" s="89">
        <v>90</v>
      </c>
      <c r="O48" s="116"/>
      <c r="P48" s="117" t="s">
        <v>78</v>
      </c>
      <c r="Q48" s="118"/>
      <c r="R48" s="119">
        <v>0</v>
      </c>
      <c r="S48" s="120"/>
      <c r="T48" s="135"/>
      <c r="U48" s="119"/>
      <c r="V48" s="120"/>
      <c r="W48" s="122">
        <v>0</v>
      </c>
      <c r="X48" s="174"/>
      <c r="Y48" s="120"/>
      <c r="Z48" s="123">
        <v>0</v>
      </c>
      <c r="AA48" s="124"/>
      <c r="AB48" s="123">
        <v>0</v>
      </c>
      <c r="AC48" s="120"/>
      <c r="AD48" s="119">
        <f>SUM(Z48+AB48)</f>
        <v>0</v>
      </c>
      <c r="AE48" s="120"/>
      <c r="AF48" s="125">
        <f>W48-AD48</f>
        <v>0</v>
      </c>
      <c r="AG48" s="108"/>
    </row>
    <row r="49" spans="1:33" s="117" customFormat="1" ht="15.75" customHeight="1">
      <c r="A49" s="108"/>
      <c r="B49" s="109"/>
      <c r="C49" s="109"/>
      <c r="D49" s="109"/>
      <c r="E49" s="109"/>
      <c r="F49" s="134"/>
      <c r="G49" s="112"/>
      <c r="H49" s="113"/>
      <c r="I49" s="113"/>
      <c r="J49" s="114"/>
      <c r="K49" s="89"/>
      <c r="L49" s="88"/>
      <c r="M49" s="88">
        <v>2</v>
      </c>
      <c r="N49" s="89">
        <v>1</v>
      </c>
      <c r="O49" s="116"/>
      <c r="P49" s="117" t="s">
        <v>32</v>
      </c>
      <c r="Q49" s="118"/>
      <c r="R49" s="119">
        <v>100000</v>
      </c>
      <c r="S49" s="120"/>
      <c r="T49" s="119"/>
      <c r="U49" s="119"/>
      <c r="V49" s="120"/>
      <c r="W49" s="122">
        <v>100000</v>
      </c>
      <c r="X49" s="174">
        <f aca="true" t="shared" si="8" ref="X49:X56">W49/R49</f>
        <v>1</v>
      </c>
      <c r="Y49" s="120"/>
      <c r="Z49" s="123">
        <v>506193.59</v>
      </c>
      <c r="AA49" s="124"/>
      <c r="AB49" s="123">
        <v>0</v>
      </c>
      <c r="AC49" s="120"/>
      <c r="AD49" s="119">
        <f aca="true" t="shared" si="9" ref="AD49:AD56">SUM(Z49+AB49)</f>
        <v>506193.59</v>
      </c>
      <c r="AE49" s="120"/>
      <c r="AF49" s="125">
        <f aca="true" t="shared" si="10" ref="AF49:AF56">W49-AD49</f>
        <v>-406193.59</v>
      </c>
      <c r="AG49" s="108"/>
    </row>
    <row r="50" spans="1:33" s="117" customFormat="1" ht="15.75" customHeight="1">
      <c r="A50" s="108"/>
      <c r="B50" s="109"/>
      <c r="C50" s="109"/>
      <c r="D50" s="109"/>
      <c r="E50" s="109"/>
      <c r="F50" s="134"/>
      <c r="G50" s="112"/>
      <c r="H50" s="113"/>
      <c r="I50" s="113"/>
      <c r="J50" s="114"/>
      <c r="K50" s="89"/>
      <c r="L50" s="88"/>
      <c r="M50" s="88"/>
      <c r="N50" s="89">
        <v>2</v>
      </c>
      <c r="O50" s="116"/>
      <c r="P50" s="117" t="s">
        <v>28</v>
      </c>
      <c r="Q50" s="118"/>
      <c r="R50" s="119">
        <v>600000</v>
      </c>
      <c r="S50" s="120"/>
      <c r="T50" s="135"/>
      <c r="U50" s="119"/>
      <c r="V50" s="120"/>
      <c r="W50" s="122">
        <v>600000</v>
      </c>
      <c r="X50" s="174">
        <f t="shared" si="8"/>
        <v>1</v>
      </c>
      <c r="Y50" s="120"/>
      <c r="Z50" s="123">
        <v>120029.92</v>
      </c>
      <c r="AA50" s="124"/>
      <c r="AB50" s="123">
        <v>0</v>
      </c>
      <c r="AC50" s="120"/>
      <c r="AD50" s="119">
        <f t="shared" si="9"/>
        <v>120029.92</v>
      </c>
      <c r="AE50" s="120"/>
      <c r="AF50" s="125">
        <f t="shared" si="10"/>
        <v>479970.08</v>
      </c>
      <c r="AG50" s="108"/>
    </row>
    <row r="51" spans="1:33" s="117" customFormat="1" ht="15.75" customHeight="1">
      <c r="A51" s="108"/>
      <c r="B51" s="109"/>
      <c r="C51" s="109"/>
      <c r="D51" s="109"/>
      <c r="E51" s="109"/>
      <c r="F51" s="134"/>
      <c r="G51" s="112"/>
      <c r="H51" s="113"/>
      <c r="I51" s="113"/>
      <c r="J51" s="114"/>
      <c r="K51" s="89"/>
      <c r="L51" s="88"/>
      <c r="M51" s="88"/>
      <c r="N51" s="89">
        <v>3</v>
      </c>
      <c r="O51" s="116"/>
      <c r="P51" s="117" t="s">
        <v>59</v>
      </c>
      <c r="Q51" s="118"/>
      <c r="R51" s="119">
        <v>0</v>
      </c>
      <c r="S51" s="120"/>
      <c r="T51" s="135"/>
      <c r="U51" s="119"/>
      <c r="V51" s="120"/>
      <c r="W51" s="122">
        <v>0</v>
      </c>
      <c r="X51" s="174"/>
      <c r="Y51" s="120"/>
      <c r="Z51" s="123">
        <v>0</v>
      </c>
      <c r="AA51" s="124"/>
      <c r="AB51" s="123">
        <v>0</v>
      </c>
      <c r="AC51" s="120"/>
      <c r="AD51" s="119">
        <f t="shared" si="9"/>
        <v>0</v>
      </c>
      <c r="AE51" s="120"/>
      <c r="AF51" s="125">
        <f t="shared" si="10"/>
        <v>0</v>
      </c>
      <c r="AG51" s="108"/>
    </row>
    <row r="52" spans="1:33" s="117" customFormat="1" ht="15.75" customHeight="1">
      <c r="A52" s="108"/>
      <c r="B52" s="109"/>
      <c r="C52" s="109"/>
      <c r="D52" s="109"/>
      <c r="E52" s="109"/>
      <c r="F52" s="134"/>
      <c r="G52" s="112"/>
      <c r="H52" s="113"/>
      <c r="I52" s="113"/>
      <c r="J52" s="114"/>
      <c r="K52" s="89"/>
      <c r="L52" s="88"/>
      <c r="M52" s="88"/>
      <c r="N52" s="89">
        <v>4</v>
      </c>
      <c r="O52" s="116"/>
      <c r="P52" s="117" t="s">
        <v>30</v>
      </c>
      <c r="Q52" s="118"/>
      <c r="R52" s="119">
        <v>100000</v>
      </c>
      <c r="S52" s="120"/>
      <c r="T52" s="119"/>
      <c r="U52" s="119"/>
      <c r="V52" s="120"/>
      <c r="W52" s="122">
        <v>100000</v>
      </c>
      <c r="X52" s="174">
        <f t="shared" si="8"/>
        <v>1</v>
      </c>
      <c r="Y52" s="120"/>
      <c r="Z52" s="123">
        <v>22096.68</v>
      </c>
      <c r="AA52" s="124"/>
      <c r="AB52" s="123">
        <v>0</v>
      </c>
      <c r="AC52" s="120"/>
      <c r="AD52" s="119">
        <f t="shared" si="9"/>
        <v>22096.68</v>
      </c>
      <c r="AE52" s="120"/>
      <c r="AF52" s="125">
        <f t="shared" si="10"/>
        <v>77903.32</v>
      </c>
      <c r="AG52" s="108"/>
    </row>
    <row r="53" spans="1:33" s="117" customFormat="1" ht="15.75" customHeight="1">
      <c r="A53" s="108"/>
      <c r="B53" s="109"/>
      <c r="C53" s="109"/>
      <c r="D53" s="109"/>
      <c r="E53" s="109"/>
      <c r="F53" s="134"/>
      <c r="G53" s="112"/>
      <c r="H53" s="113"/>
      <c r="I53" s="113"/>
      <c r="J53" s="114"/>
      <c r="K53" s="89"/>
      <c r="L53" s="88"/>
      <c r="M53" s="88"/>
      <c r="N53" s="89">
        <v>5</v>
      </c>
      <c r="O53" s="116"/>
      <c r="P53" s="117" t="s">
        <v>33</v>
      </c>
      <c r="Q53" s="118"/>
      <c r="R53" s="119">
        <v>100000</v>
      </c>
      <c r="S53" s="120"/>
      <c r="T53" s="119"/>
      <c r="U53" s="119"/>
      <c r="V53" s="120"/>
      <c r="W53" s="122">
        <v>100000</v>
      </c>
      <c r="X53" s="174">
        <f t="shared" si="8"/>
        <v>1</v>
      </c>
      <c r="Y53" s="120"/>
      <c r="Z53" s="123">
        <v>139769.02</v>
      </c>
      <c r="AA53" s="124"/>
      <c r="AB53" s="123">
        <v>0</v>
      </c>
      <c r="AC53" s="120"/>
      <c r="AD53" s="119">
        <f t="shared" si="9"/>
        <v>139769.02</v>
      </c>
      <c r="AE53" s="120"/>
      <c r="AF53" s="125">
        <f t="shared" si="10"/>
        <v>-39769.01999999999</v>
      </c>
      <c r="AG53" s="108"/>
    </row>
    <row r="54" spans="1:33" s="117" customFormat="1" ht="15.75" customHeight="1">
      <c r="A54" s="108"/>
      <c r="B54" s="109"/>
      <c r="C54" s="109"/>
      <c r="D54" s="109"/>
      <c r="E54" s="109"/>
      <c r="F54" s="134"/>
      <c r="G54" s="112"/>
      <c r="H54" s="113"/>
      <c r="I54" s="113"/>
      <c r="J54" s="114"/>
      <c r="K54" s="89"/>
      <c r="L54" s="88"/>
      <c r="M54" s="88"/>
      <c r="N54" s="89">
        <v>90</v>
      </c>
      <c r="O54" s="116"/>
      <c r="P54" s="117" t="s">
        <v>47</v>
      </c>
      <c r="Q54" s="118"/>
      <c r="R54" s="119">
        <v>0</v>
      </c>
      <c r="S54" s="120"/>
      <c r="T54" s="119"/>
      <c r="U54" s="119"/>
      <c r="V54" s="120"/>
      <c r="W54" s="122">
        <v>0</v>
      </c>
      <c r="X54" s="174" t="e">
        <f t="shared" si="8"/>
        <v>#DIV/0!</v>
      </c>
      <c r="Y54" s="120"/>
      <c r="Z54" s="123">
        <v>57594.61</v>
      </c>
      <c r="AA54" s="124"/>
      <c r="AB54" s="123">
        <v>0</v>
      </c>
      <c r="AC54" s="120"/>
      <c r="AD54" s="119">
        <f>SUM(Z54+AB54)</f>
        <v>57594.61</v>
      </c>
      <c r="AE54" s="120"/>
      <c r="AF54" s="125">
        <f>W54-AD54</f>
        <v>-57594.61</v>
      </c>
      <c r="AG54" s="108"/>
    </row>
    <row r="55" spans="1:33" s="117" customFormat="1" ht="15.75" customHeight="1">
      <c r="A55" s="108"/>
      <c r="B55" s="109"/>
      <c r="C55" s="109"/>
      <c r="D55" s="109"/>
      <c r="E55" s="109"/>
      <c r="F55" s="134"/>
      <c r="G55" s="112"/>
      <c r="H55" s="113"/>
      <c r="I55" s="113"/>
      <c r="J55" s="114"/>
      <c r="K55" s="89"/>
      <c r="L55" s="88"/>
      <c r="M55" s="88">
        <v>3</v>
      </c>
      <c r="N55" s="89">
        <v>1</v>
      </c>
      <c r="O55" s="116"/>
      <c r="P55" s="117" t="s">
        <v>41</v>
      </c>
      <c r="Q55" s="118"/>
      <c r="R55" s="119">
        <v>50000</v>
      </c>
      <c r="S55" s="120"/>
      <c r="T55" s="119"/>
      <c r="U55" s="119"/>
      <c r="V55" s="120"/>
      <c r="W55" s="122">
        <v>50000</v>
      </c>
      <c r="X55" s="174">
        <f t="shared" si="8"/>
        <v>1</v>
      </c>
      <c r="Y55" s="120"/>
      <c r="Z55" s="123">
        <v>0</v>
      </c>
      <c r="AA55" s="124"/>
      <c r="AB55" s="123">
        <v>0</v>
      </c>
      <c r="AC55" s="120"/>
      <c r="AD55" s="119">
        <f t="shared" si="9"/>
        <v>0</v>
      </c>
      <c r="AE55" s="120"/>
      <c r="AF55" s="125">
        <f t="shared" si="10"/>
        <v>50000</v>
      </c>
      <c r="AG55" s="108"/>
    </row>
    <row r="56" spans="1:33" s="117" customFormat="1" ht="15.75" customHeight="1">
      <c r="A56" s="108"/>
      <c r="B56" s="109"/>
      <c r="C56" s="109"/>
      <c r="D56" s="109"/>
      <c r="E56" s="109"/>
      <c r="F56" s="134"/>
      <c r="G56" s="112"/>
      <c r="H56" s="113"/>
      <c r="I56" s="113"/>
      <c r="J56" s="114"/>
      <c r="K56" s="89"/>
      <c r="L56" s="88"/>
      <c r="M56" s="88"/>
      <c r="N56" s="89">
        <v>2</v>
      </c>
      <c r="O56" s="116"/>
      <c r="P56" s="118" t="s">
        <v>40</v>
      </c>
      <c r="Q56" s="118"/>
      <c r="R56" s="119">
        <v>50000</v>
      </c>
      <c r="S56" s="120"/>
      <c r="T56" s="119"/>
      <c r="U56" s="119"/>
      <c r="V56" s="120"/>
      <c r="W56" s="122">
        <v>50000</v>
      </c>
      <c r="X56" s="174">
        <f t="shared" si="8"/>
        <v>1</v>
      </c>
      <c r="Y56" s="120"/>
      <c r="Z56" s="123">
        <v>0</v>
      </c>
      <c r="AA56" s="124"/>
      <c r="AB56" s="123">
        <v>0</v>
      </c>
      <c r="AC56" s="120"/>
      <c r="AD56" s="119">
        <f t="shared" si="9"/>
        <v>0</v>
      </c>
      <c r="AE56" s="120"/>
      <c r="AF56" s="125">
        <f t="shared" si="10"/>
        <v>50000</v>
      </c>
      <c r="AG56" s="108"/>
    </row>
    <row r="57" spans="1:33" s="117" customFormat="1" ht="15.75" customHeight="1">
      <c r="A57" s="108"/>
      <c r="B57" s="109"/>
      <c r="C57" s="109"/>
      <c r="D57" s="109"/>
      <c r="E57" s="109"/>
      <c r="F57" s="134"/>
      <c r="G57" s="112"/>
      <c r="H57" s="113"/>
      <c r="I57" s="113"/>
      <c r="J57" s="114"/>
      <c r="K57" s="89"/>
      <c r="L57" s="88"/>
      <c r="M57" s="88"/>
      <c r="N57" s="89">
        <v>3</v>
      </c>
      <c r="O57" s="116"/>
      <c r="P57" s="117" t="s">
        <v>57</v>
      </c>
      <c r="Q57" s="118"/>
      <c r="R57" s="119">
        <v>0</v>
      </c>
      <c r="S57" s="120"/>
      <c r="T57" s="119"/>
      <c r="U57" s="119"/>
      <c r="V57" s="120"/>
      <c r="W57" s="122">
        <v>0</v>
      </c>
      <c r="X57" s="174" t="e">
        <f>W57/R57</f>
        <v>#DIV/0!</v>
      </c>
      <c r="Y57" s="120"/>
      <c r="Z57" s="123">
        <v>0</v>
      </c>
      <c r="AA57" s="124"/>
      <c r="AB57" s="123">
        <v>0</v>
      </c>
      <c r="AC57" s="120"/>
      <c r="AD57" s="119">
        <f>SUM(Z57+AB57)</f>
        <v>0</v>
      </c>
      <c r="AE57" s="120"/>
      <c r="AF57" s="125">
        <f>W57-AD57</f>
        <v>0</v>
      </c>
      <c r="AG57" s="108"/>
    </row>
    <row r="58" spans="1:33" s="100" customFormat="1" ht="15.75" customHeight="1" hidden="1">
      <c r="A58" s="98"/>
      <c r="B58" s="80"/>
      <c r="C58" s="80"/>
      <c r="D58" s="80"/>
      <c r="E58" s="80"/>
      <c r="F58" s="132"/>
      <c r="G58" s="83"/>
      <c r="H58" s="84"/>
      <c r="I58" s="84"/>
      <c r="J58" s="85"/>
      <c r="K58" s="86"/>
      <c r="L58" s="87">
        <v>3</v>
      </c>
      <c r="M58" s="88"/>
      <c r="N58" s="89"/>
      <c r="O58" s="99"/>
      <c r="P58" s="128" t="s">
        <v>42</v>
      </c>
      <c r="Q58" s="101"/>
      <c r="R58" s="102">
        <f>SUM(R59)</f>
        <v>0</v>
      </c>
      <c r="S58" s="103"/>
      <c r="T58" s="102"/>
      <c r="U58" s="102"/>
      <c r="V58" s="103"/>
      <c r="W58" s="105">
        <f>SUM(W59)</f>
        <v>0</v>
      </c>
      <c r="X58" s="173" t="e">
        <f>W58/R58</f>
        <v>#DIV/0!</v>
      </c>
      <c r="Y58" s="103"/>
      <c r="Z58" s="93">
        <f>SUM(Z59)</f>
        <v>0</v>
      </c>
      <c r="AA58" s="94"/>
      <c r="AB58" s="93">
        <f>SUM(AB59)</f>
        <v>0</v>
      </c>
      <c r="AC58" s="103"/>
      <c r="AD58" s="102">
        <f>SUM(AD59)</f>
        <v>0</v>
      </c>
      <c r="AE58" s="103"/>
      <c r="AF58" s="107">
        <f>SUM(AF59)</f>
        <v>0</v>
      </c>
      <c r="AG58" s="98"/>
    </row>
    <row r="59" spans="1:33" s="117" customFormat="1" ht="15.75" customHeight="1" hidden="1">
      <c r="A59" s="108"/>
      <c r="B59" s="109"/>
      <c r="C59" s="109"/>
      <c r="D59" s="109"/>
      <c r="E59" s="109"/>
      <c r="F59" s="134"/>
      <c r="G59" s="112"/>
      <c r="H59" s="113"/>
      <c r="I59" s="113"/>
      <c r="J59" s="114"/>
      <c r="K59" s="89"/>
      <c r="L59" s="130"/>
      <c r="M59" s="88">
        <v>1</v>
      </c>
      <c r="N59" s="89">
        <v>1</v>
      </c>
      <c r="O59" s="116"/>
      <c r="P59" s="131" t="s">
        <v>34</v>
      </c>
      <c r="Q59" s="118"/>
      <c r="R59" s="119">
        <v>0</v>
      </c>
      <c r="S59" s="120"/>
      <c r="T59" s="119"/>
      <c r="U59" s="119"/>
      <c r="V59" s="120"/>
      <c r="W59" s="122">
        <v>0</v>
      </c>
      <c r="X59" s="174" t="e">
        <f>W59/R59</f>
        <v>#DIV/0!</v>
      </c>
      <c r="Y59" s="120"/>
      <c r="Z59" s="123">
        <v>0</v>
      </c>
      <c r="AA59" s="124"/>
      <c r="AB59" s="123">
        <v>0</v>
      </c>
      <c r="AC59" s="120"/>
      <c r="AD59" s="119">
        <f>SUM(Z59+AB59)</f>
        <v>0</v>
      </c>
      <c r="AE59" s="120"/>
      <c r="AF59" s="125">
        <f>W59-AD59</f>
        <v>0</v>
      </c>
      <c r="AG59" s="108"/>
    </row>
    <row r="60" spans="1:33" s="117" customFormat="1" ht="15.75" customHeight="1">
      <c r="A60" s="108"/>
      <c r="B60" s="109"/>
      <c r="C60" s="109"/>
      <c r="D60" s="109"/>
      <c r="E60" s="109"/>
      <c r="F60" s="134"/>
      <c r="G60" s="112"/>
      <c r="H60" s="113"/>
      <c r="I60" s="113"/>
      <c r="J60" s="114"/>
      <c r="K60" s="89"/>
      <c r="L60" s="130"/>
      <c r="M60" s="88"/>
      <c r="N60" s="89">
        <v>5</v>
      </c>
      <c r="O60" s="116"/>
      <c r="P60" s="131" t="s">
        <v>80</v>
      </c>
      <c r="Q60" s="118"/>
      <c r="R60" s="119">
        <v>0</v>
      </c>
      <c r="S60" s="120"/>
      <c r="T60" s="119"/>
      <c r="U60" s="119"/>
      <c r="V60" s="120"/>
      <c r="W60" s="122">
        <v>0</v>
      </c>
      <c r="X60" s="174"/>
      <c r="Y60" s="120"/>
      <c r="Z60" s="123">
        <v>12252.1</v>
      </c>
      <c r="AA60" s="124"/>
      <c r="AB60" s="123">
        <v>0</v>
      </c>
      <c r="AC60" s="120"/>
      <c r="AD60" s="119">
        <f>SUM(Z60+AB60)</f>
        <v>12252.1</v>
      </c>
      <c r="AE60" s="120"/>
      <c r="AF60" s="125">
        <f>W60-AD60</f>
        <v>-12252.1</v>
      </c>
      <c r="AG60" s="108"/>
    </row>
    <row r="61" spans="1:33" s="117" customFormat="1" ht="15.75" customHeight="1">
      <c r="A61" s="108"/>
      <c r="B61" s="109"/>
      <c r="C61" s="109"/>
      <c r="D61" s="109"/>
      <c r="E61" s="109"/>
      <c r="F61" s="134"/>
      <c r="G61" s="112"/>
      <c r="H61" s="113"/>
      <c r="I61" s="113"/>
      <c r="J61" s="114"/>
      <c r="K61" s="89"/>
      <c r="L61" s="130"/>
      <c r="M61" s="88"/>
      <c r="N61" s="89">
        <v>90</v>
      </c>
      <c r="O61" s="116"/>
      <c r="P61" s="131" t="s">
        <v>77</v>
      </c>
      <c r="Q61" s="118"/>
      <c r="R61" s="119">
        <v>0</v>
      </c>
      <c r="S61" s="120"/>
      <c r="T61" s="119"/>
      <c r="U61" s="119"/>
      <c r="V61" s="120"/>
      <c r="W61" s="122">
        <v>0</v>
      </c>
      <c r="X61" s="174"/>
      <c r="Y61" s="120"/>
      <c r="Z61" s="123">
        <v>0</v>
      </c>
      <c r="AA61" s="124"/>
      <c r="AB61" s="123">
        <v>0</v>
      </c>
      <c r="AC61" s="120"/>
      <c r="AD61" s="119">
        <f>SUM(Z61+AB61)</f>
        <v>0</v>
      </c>
      <c r="AE61" s="120"/>
      <c r="AF61" s="125">
        <f>W61-AD61</f>
        <v>0</v>
      </c>
      <c r="AG61" s="108"/>
    </row>
    <row r="62" spans="1:33" s="117" customFormat="1" ht="15.75" customHeight="1">
      <c r="A62" s="108"/>
      <c r="B62" s="109"/>
      <c r="C62" s="109"/>
      <c r="D62" s="109"/>
      <c r="E62" s="109"/>
      <c r="F62" s="134"/>
      <c r="G62" s="112"/>
      <c r="H62" s="113"/>
      <c r="I62" s="113"/>
      <c r="J62" s="114"/>
      <c r="K62" s="89"/>
      <c r="L62" s="130"/>
      <c r="M62" s="88">
        <v>5</v>
      </c>
      <c r="N62" s="89">
        <v>30</v>
      </c>
      <c r="O62" s="116"/>
      <c r="P62" s="131" t="s">
        <v>81</v>
      </c>
      <c r="Q62" s="118"/>
      <c r="R62" s="119">
        <v>0</v>
      </c>
      <c r="S62" s="120"/>
      <c r="T62" s="119"/>
      <c r="U62" s="119"/>
      <c r="V62" s="120"/>
      <c r="W62" s="122">
        <v>0</v>
      </c>
      <c r="X62" s="174"/>
      <c r="Y62" s="120"/>
      <c r="Z62" s="123">
        <v>138785.22</v>
      </c>
      <c r="AA62" s="124"/>
      <c r="AB62" s="123">
        <v>0</v>
      </c>
      <c r="AC62" s="120"/>
      <c r="AD62" s="119">
        <f>SUM(Z62+AB62)</f>
        <v>138785.22</v>
      </c>
      <c r="AE62" s="120"/>
      <c r="AF62" s="125">
        <f>W62-AD62</f>
        <v>-138785.22</v>
      </c>
      <c r="AG62" s="108"/>
    </row>
    <row r="63" spans="1:33" s="100" customFormat="1" ht="15.75" customHeight="1">
      <c r="A63" s="98"/>
      <c r="B63" s="80"/>
      <c r="C63" s="80"/>
      <c r="D63" s="80"/>
      <c r="E63" s="80"/>
      <c r="F63" s="132"/>
      <c r="G63" s="83"/>
      <c r="H63" s="84"/>
      <c r="I63" s="84"/>
      <c r="J63" s="85"/>
      <c r="K63" s="86"/>
      <c r="L63" s="127">
        <v>5</v>
      </c>
      <c r="M63" s="88"/>
      <c r="N63" s="89"/>
      <c r="O63" s="99"/>
      <c r="P63" s="128" t="s">
        <v>43</v>
      </c>
      <c r="Q63" s="101"/>
      <c r="R63" s="102">
        <f>SUM(R64)</f>
        <v>0</v>
      </c>
      <c r="S63" s="103"/>
      <c r="T63" s="102"/>
      <c r="U63" s="102"/>
      <c r="V63" s="103"/>
      <c r="W63" s="105">
        <f>SUM(W64)</f>
        <v>0</v>
      </c>
      <c r="X63" s="173" t="e">
        <f>W63/R63</f>
        <v>#DIV/0!</v>
      </c>
      <c r="Y63" s="103"/>
      <c r="Z63" s="93">
        <f>SUM(Z64)</f>
        <v>0</v>
      </c>
      <c r="AA63" s="94"/>
      <c r="AB63" s="93">
        <f>SUM(AB64)</f>
        <v>0</v>
      </c>
      <c r="AC63" s="103"/>
      <c r="AD63" s="102">
        <f>SUM(AD64)</f>
        <v>0</v>
      </c>
      <c r="AE63" s="103"/>
      <c r="AF63" s="107">
        <f>SUM(AF64)</f>
        <v>0</v>
      </c>
      <c r="AG63" s="98"/>
    </row>
    <row r="64" spans="1:33" s="117" customFormat="1" ht="15.75" customHeight="1">
      <c r="A64" s="108"/>
      <c r="B64" s="109"/>
      <c r="C64" s="109"/>
      <c r="D64" s="109"/>
      <c r="E64" s="109"/>
      <c r="F64" s="134"/>
      <c r="G64" s="112"/>
      <c r="H64" s="113"/>
      <c r="I64" s="113"/>
      <c r="J64" s="114"/>
      <c r="K64" s="89"/>
      <c r="L64" s="130"/>
      <c r="M64" s="88">
        <v>1</v>
      </c>
      <c r="N64" s="89">
        <v>1</v>
      </c>
      <c r="O64" s="116"/>
      <c r="P64" s="131" t="s">
        <v>31</v>
      </c>
      <c r="Q64" s="118"/>
      <c r="R64" s="119">
        <v>0</v>
      </c>
      <c r="S64" s="120"/>
      <c r="T64" s="119"/>
      <c r="U64" s="119"/>
      <c r="V64" s="120"/>
      <c r="W64" s="122">
        <v>0</v>
      </c>
      <c r="X64" s="174" t="e">
        <f>W64/R64</f>
        <v>#DIV/0!</v>
      </c>
      <c r="Y64" s="120"/>
      <c r="Z64" s="123">
        <v>0</v>
      </c>
      <c r="AA64" s="124"/>
      <c r="AB64" s="123">
        <v>0</v>
      </c>
      <c r="AC64" s="120"/>
      <c r="AD64" s="119">
        <f>SUM(Z64+AB64)</f>
        <v>0</v>
      </c>
      <c r="AE64" s="120"/>
      <c r="AF64" s="125">
        <f>W64-AD64</f>
        <v>0</v>
      </c>
      <c r="AG64" s="108"/>
    </row>
    <row r="65" spans="1:33" s="100" customFormat="1" ht="15.75" customHeight="1">
      <c r="A65" s="98"/>
      <c r="B65" s="80"/>
      <c r="C65" s="80"/>
      <c r="D65" s="80"/>
      <c r="E65" s="80"/>
      <c r="F65" s="132"/>
      <c r="G65" s="83"/>
      <c r="H65" s="84"/>
      <c r="I65" s="84"/>
      <c r="J65" s="85"/>
      <c r="K65" s="86"/>
      <c r="L65" s="127"/>
      <c r="M65" s="88"/>
      <c r="N65" s="89"/>
      <c r="O65" s="99"/>
      <c r="P65" s="128"/>
      <c r="Q65" s="101"/>
      <c r="R65" s="102"/>
      <c r="S65" s="103"/>
      <c r="T65" s="102"/>
      <c r="U65" s="102"/>
      <c r="V65" s="103"/>
      <c r="W65" s="105"/>
      <c r="X65" s="173"/>
      <c r="Y65" s="103"/>
      <c r="Z65" s="93"/>
      <c r="AA65" s="94"/>
      <c r="AB65" s="93"/>
      <c r="AC65" s="103"/>
      <c r="AD65" s="102"/>
      <c r="AE65" s="103"/>
      <c r="AF65" s="107"/>
      <c r="AG65" s="98"/>
    </row>
    <row r="66" spans="1:33" s="78" customFormat="1" ht="15.75" customHeight="1">
      <c r="A66" s="63"/>
      <c r="B66" s="64">
        <v>38</v>
      </c>
      <c r="C66" s="64">
        <v>4</v>
      </c>
      <c r="D66" s="65">
        <v>2</v>
      </c>
      <c r="E66" s="64">
        <v>7</v>
      </c>
      <c r="F66" s="136"/>
      <c r="G66" s="137"/>
      <c r="H66" s="138"/>
      <c r="I66" s="138"/>
      <c r="J66" s="139"/>
      <c r="K66" s="140"/>
      <c r="L66" s="141"/>
      <c r="M66" s="142"/>
      <c r="N66" s="143"/>
      <c r="O66" s="144"/>
      <c r="P66" s="74" t="s">
        <v>17</v>
      </c>
      <c r="Q66" s="145"/>
      <c r="R66" s="107"/>
      <c r="S66" s="77"/>
      <c r="T66" s="107"/>
      <c r="U66" s="107"/>
      <c r="V66" s="77"/>
      <c r="W66" s="107"/>
      <c r="X66" s="176"/>
      <c r="Y66" s="77"/>
      <c r="Z66" s="107"/>
      <c r="AA66" s="77"/>
      <c r="AB66" s="107"/>
      <c r="AC66" s="77"/>
      <c r="AD66" s="107"/>
      <c r="AE66" s="77"/>
      <c r="AF66" s="107"/>
      <c r="AG66" s="63"/>
    </row>
    <row r="67" spans="1:33" s="78" customFormat="1" ht="15.75" customHeight="1">
      <c r="A67" s="63"/>
      <c r="B67" s="146"/>
      <c r="C67" s="146"/>
      <c r="D67" s="147"/>
      <c r="E67" s="146"/>
      <c r="F67" s="148">
        <v>8</v>
      </c>
      <c r="G67" s="149">
        <v>2</v>
      </c>
      <c r="H67" s="150">
        <v>0</v>
      </c>
      <c r="I67" s="150"/>
      <c r="J67" s="151">
        <v>2</v>
      </c>
      <c r="K67" s="152"/>
      <c r="L67" s="153"/>
      <c r="M67" s="154"/>
      <c r="N67" s="155"/>
      <c r="O67" s="144"/>
      <c r="P67" s="91" t="s">
        <v>24</v>
      </c>
      <c r="Q67" s="145"/>
      <c r="R67" s="107"/>
      <c r="S67" s="77"/>
      <c r="T67" s="107"/>
      <c r="U67" s="107"/>
      <c r="V67" s="77"/>
      <c r="W67" s="107"/>
      <c r="X67" s="176"/>
      <c r="Y67" s="77"/>
      <c r="Z67" s="107"/>
      <c r="AA67" s="77"/>
      <c r="AB67" s="107"/>
      <c r="AC67" s="77"/>
      <c r="AD67" s="107"/>
      <c r="AE67" s="77"/>
      <c r="AF67" s="107"/>
      <c r="AG67" s="63"/>
    </row>
    <row r="68" spans="1:33" s="100" customFormat="1" ht="15.75" customHeight="1">
      <c r="A68" s="98"/>
      <c r="B68" s="80"/>
      <c r="C68" s="80"/>
      <c r="D68" s="81"/>
      <c r="E68" s="80"/>
      <c r="F68" s="82"/>
      <c r="G68" s="83"/>
      <c r="H68" s="84"/>
      <c r="I68" s="84"/>
      <c r="J68" s="85"/>
      <c r="K68" s="86">
        <v>6</v>
      </c>
      <c r="L68" s="87">
        <v>1</v>
      </c>
      <c r="M68" s="88"/>
      <c r="N68" s="89"/>
      <c r="O68" s="99"/>
      <c r="P68" s="100" t="s">
        <v>21</v>
      </c>
      <c r="Q68" s="101"/>
      <c r="R68" s="102">
        <f>SUM(R69:R72)</f>
        <v>2000000</v>
      </c>
      <c r="S68" s="103"/>
      <c r="T68" s="102"/>
      <c r="U68" s="102"/>
      <c r="V68" s="103"/>
      <c r="W68" s="105">
        <f>SUM(W69:W72)</f>
        <v>2000000</v>
      </c>
      <c r="X68" s="173">
        <f>W68/R68</f>
        <v>1</v>
      </c>
      <c r="Y68" s="103"/>
      <c r="Z68" s="93">
        <f>SUM(Z69:Z72)</f>
        <v>1988810.52</v>
      </c>
      <c r="AA68" s="94"/>
      <c r="AB68" s="93">
        <f>SUM(AB69:AB72)</f>
        <v>0</v>
      </c>
      <c r="AC68" s="103"/>
      <c r="AD68" s="102">
        <f>SUM(AD69:AD72)</f>
        <v>1988810.52</v>
      </c>
      <c r="AE68" s="103"/>
      <c r="AF68" s="107">
        <f>SUM(AF69:AF72)</f>
        <v>11189.479999999981</v>
      </c>
      <c r="AG68" s="98"/>
    </row>
    <row r="69" spans="1:33" s="117" customFormat="1" ht="15.75" customHeight="1">
      <c r="A69" s="108"/>
      <c r="B69" s="109"/>
      <c r="C69" s="109"/>
      <c r="D69" s="110"/>
      <c r="E69" s="109"/>
      <c r="F69" s="111"/>
      <c r="G69" s="112"/>
      <c r="H69" s="113"/>
      <c r="I69" s="113"/>
      <c r="J69" s="114"/>
      <c r="K69" s="89"/>
      <c r="L69" s="88"/>
      <c r="M69" s="88">
        <v>6</v>
      </c>
      <c r="N69" s="89">
        <v>1</v>
      </c>
      <c r="O69" s="116"/>
      <c r="P69" s="117" t="s">
        <v>35</v>
      </c>
      <c r="Q69" s="118"/>
      <c r="R69" s="119">
        <v>1500000</v>
      </c>
      <c r="S69" s="120"/>
      <c r="T69" s="119"/>
      <c r="U69" s="119"/>
      <c r="V69" s="120"/>
      <c r="W69" s="122">
        <f>850000+650000</f>
        <v>1500000</v>
      </c>
      <c r="X69" s="174">
        <f>W69/R69</f>
        <v>1</v>
      </c>
      <c r="Y69" s="120"/>
      <c r="Z69" s="123">
        <v>363027.77</v>
      </c>
      <c r="AA69" s="124"/>
      <c r="AB69" s="123">
        <v>0</v>
      </c>
      <c r="AC69" s="120"/>
      <c r="AD69" s="119">
        <f>SUM(Z69+AB69)</f>
        <v>363027.77</v>
      </c>
      <c r="AE69" s="120"/>
      <c r="AF69" s="125">
        <f>W69-AD69</f>
        <v>1136972.23</v>
      </c>
      <c r="AG69" s="108"/>
    </row>
    <row r="70" spans="1:33" s="117" customFormat="1" ht="15.75" customHeight="1">
      <c r="A70" s="108"/>
      <c r="B70" s="109"/>
      <c r="C70" s="109"/>
      <c r="D70" s="110"/>
      <c r="E70" s="109"/>
      <c r="F70" s="111"/>
      <c r="G70" s="112"/>
      <c r="H70" s="113"/>
      <c r="I70" s="113"/>
      <c r="J70" s="114"/>
      <c r="K70" s="89"/>
      <c r="L70" s="88"/>
      <c r="M70" s="88"/>
      <c r="N70" s="89">
        <v>3</v>
      </c>
      <c r="O70" s="116"/>
      <c r="P70" s="117" t="s">
        <v>36</v>
      </c>
      <c r="Q70" s="118"/>
      <c r="R70" s="119">
        <v>500000</v>
      </c>
      <c r="S70" s="120"/>
      <c r="T70" s="119"/>
      <c r="U70" s="119"/>
      <c r="V70" s="120"/>
      <c r="W70" s="122">
        <f>250000+250000</f>
        <v>500000</v>
      </c>
      <c r="X70" s="174">
        <f>W70/R70</f>
        <v>1</v>
      </c>
      <c r="Y70" s="120"/>
      <c r="Z70" s="123">
        <v>615430.68</v>
      </c>
      <c r="AA70" s="124"/>
      <c r="AB70" s="123">
        <v>0</v>
      </c>
      <c r="AC70" s="120"/>
      <c r="AD70" s="119">
        <f>SUM(Z70+AB70)</f>
        <v>615430.68</v>
      </c>
      <c r="AE70" s="120"/>
      <c r="AF70" s="125">
        <f>W70-AD70</f>
        <v>-115430.68000000005</v>
      </c>
      <c r="AG70" s="108"/>
    </row>
    <row r="71" spans="1:33" s="117" customFormat="1" ht="15.75" customHeight="1">
      <c r="A71" s="108"/>
      <c r="B71" s="109"/>
      <c r="C71" s="109"/>
      <c r="D71" s="110"/>
      <c r="E71" s="109"/>
      <c r="F71" s="111"/>
      <c r="G71" s="112"/>
      <c r="H71" s="113"/>
      <c r="I71" s="113"/>
      <c r="J71" s="114"/>
      <c r="K71" s="89"/>
      <c r="L71" s="88"/>
      <c r="M71" s="88"/>
      <c r="N71" s="89">
        <v>4</v>
      </c>
      <c r="O71" s="116"/>
      <c r="P71" s="117" t="s">
        <v>82</v>
      </c>
      <c r="Q71" s="118"/>
      <c r="R71" s="119">
        <v>0</v>
      </c>
      <c r="S71" s="120"/>
      <c r="T71" s="119"/>
      <c r="U71" s="119"/>
      <c r="V71" s="120"/>
      <c r="W71" s="122">
        <v>0</v>
      </c>
      <c r="X71" s="174"/>
      <c r="Y71" s="120"/>
      <c r="Z71" s="123">
        <v>1010352.07</v>
      </c>
      <c r="AA71" s="124"/>
      <c r="AB71" s="123">
        <v>0</v>
      </c>
      <c r="AC71" s="120"/>
      <c r="AD71" s="119">
        <f>SUM(Z71+AB71)</f>
        <v>1010352.07</v>
      </c>
      <c r="AE71" s="120"/>
      <c r="AF71" s="125">
        <f>W71-AD71</f>
        <v>-1010352.07</v>
      </c>
      <c r="AG71" s="108"/>
    </row>
    <row r="72" spans="1:33" s="117" customFormat="1" ht="15.75" customHeight="1">
      <c r="A72" s="108"/>
      <c r="B72" s="109"/>
      <c r="C72" s="109"/>
      <c r="D72" s="110"/>
      <c r="E72" s="109"/>
      <c r="F72" s="111"/>
      <c r="G72" s="112"/>
      <c r="H72" s="113"/>
      <c r="I72" s="113"/>
      <c r="J72" s="114"/>
      <c r="K72" s="89"/>
      <c r="L72" s="88"/>
      <c r="M72" s="88"/>
      <c r="N72" s="89">
        <v>90</v>
      </c>
      <c r="O72" s="116"/>
      <c r="P72" s="117" t="s">
        <v>37</v>
      </c>
      <c r="Q72" s="118"/>
      <c r="R72" s="119">
        <v>0</v>
      </c>
      <c r="S72" s="120"/>
      <c r="T72" s="119"/>
      <c r="U72" s="119"/>
      <c r="V72" s="120"/>
      <c r="W72" s="122">
        <f>R72</f>
        <v>0</v>
      </c>
      <c r="X72" s="174" t="e">
        <f>W72/R72</f>
        <v>#DIV/0!</v>
      </c>
      <c r="Y72" s="120"/>
      <c r="Z72" s="123">
        <v>0</v>
      </c>
      <c r="AA72" s="124"/>
      <c r="AB72" s="123">
        <v>0</v>
      </c>
      <c r="AC72" s="120"/>
      <c r="AD72" s="119">
        <f>SUM(Z72+AB72)</f>
        <v>0</v>
      </c>
      <c r="AE72" s="120"/>
      <c r="AF72" s="125">
        <f>W72-AD72</f>
        <v>0</v>
      </c>
      <c r="AG72" s="108"/>
    </row>
    <row r="73" spans="1:33" s="100" customFormat="1" ht="15.75" customHeight="1">
      <c r="A73" s="98"/>
      <c r="B73" s="80"/>
      <c r="C73" s="80"/>
      <c r="D73" s="81"/>
      <c r="E73" s="80"/>
      <c r="F73" s="82"/>
      <c r="G73" s="83"/>
      <c r="H73" s="84"/>
      <c r="I73" s="84"/>
      <c r="J73" s="85"/>
      <c r="K73" s="86"/>
      <c r="L73" s="87"/>
      <c r="M73" s="88"/>
      <c r="N73" s="89"/>
      <c r="O73" s="99"/>
      <c r="Q73" s="101"/>
      <c r="R73" s="102"/>
      <c r="S73" s="103"/>
      <c r="T73" s="102"/>
      <c r="U73" s="102"/>
      <c r="V73" s="103"/>
      <c r="W73" s="105"/>
      <c r="X73" s="173"/>
      <c r="Y73" s="103"/>
      <c r="Z73" s="93"/>
      <c r="AA73" s="94"/>
      <c r="AB73" s="93"/>
      <c r="AC73" s="103"/>
      <c r="AD73" s="102"/>
      <c r="AE73" s="103"/>
      <c r="AF73" s="107"/>
      <c r="AG73" s="98"/>
    </row>
    <row r="74" spans="1:33" s="100" customFormat="1" ht="15.75" customHeight="1">
      <c r="A74" s="98"/>
      <c r="B74" s="80"/>
      <c r="C74" s="80"/>
      <c r="D74" s="81"/>
      <c r="E74" s="80"/>
      <c r="F74" s="82"/>
      <c r="G74" s="83"/>
      <c r="H74" s="84"/>
      <c r="I74" s="84"/>
      <c r="J74" s="85"/>
      <c r="K74" s="86"/>
      <c r="L74" s="87"/>
      <c r="M74" s="88"/>
      <c r="N74" s="89"/>
      <c r="O74" s="99"/>
      <c r="Q74" s="101"/>
      <c r="R74" s="102"/>
      <c r="S74" s="103"/>
      <c r="T74" s="102"/>
      <c r="U74" s="102"/>
      <c r="V74" s="103"/>
      <c r="W74" s="105"/>
      <c r="X74" s="173"/>
      <c r="Y74" s="103"/>
      <c r="Z74" s="93"/>
      <c r="AA74" s="94"/>
      <c r="AB74" s="93"/>
      <c r="AC74" s="103"/>
      <c r="AD74" s="102"/>
      <c r="AE74" s="103"/>
      <c r="AF74" s="107"/>
      <c r="AG74" s="98"/>
    </row>
    <row r="75" spans="1:33" s="78" customFormat="1" ht="15.75" customHeight="1">
      <c r="A75" s="63"/>
      <c r="B75" s="64">
        <v>38</v>
      </c>
      <c r="C75" s="64">
        <v>4</v>
      </c>
      <c r="D75" s="64">
        <v>2</v>
      </c>
      <c r="E75" s="64">
        <v>10</v>
      </c>
      <c r="F75" s="136"/>
      <c r="G75" s="137"/>
      <c r="H75" s="138"/>
      <c r="I75" s="138"/>
      <c r="J75" s="156"/>
      <c r="K75" s="140"/>
      <c r="L75" s="141"/>
      <c r="M75" s="142"/>
      <c r="N75" s="143"/>
      <c r="O75" s="144"/>
      <c r="P75" s="157" t="s">
        <v>60</v>
      </c>
      <c r="Q75" s="145"/>
      <c r="R75" s="107"/>
      <c r="S75" s="77"/>
      <c r="T75" s="107"/>
      <c r="U75" s="107"/>
      <c r="V75" s="77"/>
      <c r="W75" s="107"/>
      <c r="X75" s="176"/>
      <c r="Y75" s="77"/>
      <c r="Z75" s="107"/>
      <c r="AA75" s="77"/>
      <c r="AB75" s="107"/>
      <c r="AC75" s="77"/>
      <c r="AD75" s="107"/>
      <c r="AE75" s="77"/>
      <c r="AF75" s="107"/>
      <c r="AG75" s="63"/>
    </row>
    <row r="76" spans="1:33" s="97" customFormat="1" ht="15.75" customHeight="1">
      <c r="A76" s="79"/>
      <c r="B76" s="80"/>
      <c r="C76" s="80"/>
      <c r="D76" s="81"/>
      <c r="E76" s="80"/>
      <c r="F76" s="132">
        <v>9</v>
      </c>
      <c r="G76" s="83">
        <v>4</v>
      </c>
      <c r="H76" s="84">
        <v>1</v>
      </c>
      <c r="I76" s="84"/>
      <c r="J76" s="85">
        <v>2</v>
      </c>
      <c r="K76" s="86"/>
      <c r="L76" s="87"/>
      <c r="M76" s="88"/>
      <c r="N76" s="89"/>
      <c r="O76" s="90"/>
      <c r="P76" s="91" t="s">
        <v>16</v>
      </c>
      <c r="Q76" s="92"/>
      <c r="R76" s="93"/>
      <c r="S76" s="94"/>
      <c r="T76" s="95"/>
      <c r="U76" s="93"/>
      <c r="V76" s="94"/>
      <c r="W76" s="93"/>
      <c r="X76" s="175"/>
      <c r="Y76" s="94"/>
      <c r="Z76" s="93"/>
      <c r="AA76" s="94"/>
      <c r="AB76" s="93"/>
      <c r="AC76" s="94"/>
      <c r="AD76" s="93"/>
      <c r="AE76" s="94"/>
      <c r="AF76" s="93"/>
      <c r="AG76" s="79"/>
    </row>
    <row r="77" spans="1:33" s="100" customFormat="1" ht="15.75" customHeight="1">
      <c r="A77" s="98"/>
      <c r="B77" s="80"/>
      <c r="C77" s="80"/>
      <c r="D77" s="81"/>
      <c r="E77" s="80"/>
      <c r="F77" s="82"/>
      <c r="G77" s="83"/>
      <c r="H77" s="84"/>
      <c r="I77" s="84"/>
      <c r="J77" s="85"/>
      <c r="K77" s="86">
        <v>6</v>
      </c>
      <c r="L77" s="87">
        <v>1</v>
      </c>
      <c r="M77" s="88"/>
      <c r="N77" s="89"/>
      <c r="O77" s="99"/>
      <c r="P77" s="100" t="s">
        <v>21</v>
      </c>
      <c r="Q77" s="101"/>
      <c r="R77" s="102">
        <f>SUM(R78+R79+R80+R81)</f>
        <v>400000</v>
      </c>
      <c r="S77" s="103"/>
      <c r="T77" s="102" t="s">
        <v>75</v>
      </c>
      <c r="U77" s="102">
        <f>SUM(U78+U79)</f>
        <v>9000</v>
      </c>
      <c r="V77" s="103"/>
      <c r="W77" s="105">
        <f>SUM(W78+W79+W80+W81)</f>
        <v>391000</v>
      </c>
      <c r="X77" s="173">
        <f aca="true" t="shared" si="11" ref="X77:X83">W77/R77</f>
        <v>0.9775</v>
      </c>
      <c r="Y77" s="103"/>
      <c r="Z77" s="93">
        <f>SUM(Z78+Z79+Z80+Z81)</f>
        <v>350712.89999999997</v>
      </c>
      <c r="AA77" s="94"/>
      <c r="AB77" s="93">
        <f>SUM(AB78+AB79+AB80+AB81)</f>
        <v>0</v>
      </c>
      <c r="AC77" s="103"/>
      <c r="AD77" s="102">
        <f>SUM(AD78+AD79+AD80+AD81)</f>
        <v>350712.89999999997</v>
      </c>
      <c r="AE77" s="103"/>
      <c r="AF77" s="107">
        <f>SUM(AF78+AF79+AF80+AF81)</f>
        <v>40287.10000000001</v>
      </c>
      <c r="AG77" s="98"/>
    </row>
    <row r="78" spans="1:33" s="117" customFormat="1" ht="15.75" customHeight="1">
      <c r="A78" s="108"/>
      <c r="B78" s="109"/>
      <c r="C78" s="109"/>
      <c r="D78" s="110"/>
      <c r="E78" s="109"/>
      <c r="F78" s="111"/>
      <c r="G78" s="112"/>
      <c r="H78" s="113"/>
      <c r="I78" s="113"/>
      <c r="J78" s="114"/>
      <c r="K78" s="89"/>
      <c r="L78" s="88"/>
      <c r="M78" s="88">
        <v>2</v>
      </c>
      <c r="N78" s="89">
        <v>1</v>
      </c>
      <c r="O78" s="116"/>
      <c r="P78" s="117" t="s">
        <v>61</v>
      </c>
      <c r="Q78" s="118"/>
      <c r="R78" s="119">
        <v>100000</v>
      </c>
      <c r="S78" s="120"/>
      <c r="T78" s="119" t="s">
        <v>75</v>
      </c>
      <c r="U78" s="119">
        <v>9000</v>
      </c>
      <c r="V78" s="120"/>
      <c r="W78" s="122">
        <f>70000-U78+30000</f>
        <v>91000</v>
      </c>
      <c r="X78" s="174">
        <f t="shared" si="11"/>
        <v>0.91</v>
      </c>
      <c r="Y78" s="120"/>
      <c r="Z78" s="123">
        <v>9392.8</v>
      </c>
      <c r="AA78" s="124"/>
      <c r="AB78" s="123">
        <v>0</v>
      </c>
      <c r="AC78" s="120"/>
      <c r="AD78" s="119">
        <f>SUM(Z78+AB78)</f>
        <v>9392.8</v>
      </c>
      <c r="AE78" s="120"/>
      <c r="AF78" s="125">
        <f>W78-AD78</f>
        <v>81607.2</v>
      </c>
      <c r="AG78" s="108"/>
    </row>
    <row r="79" spans="1:33" s="117" customFormat="1" ht="15.75" customHeight="1">
      <c r="A79" s="108"/>
      <c r="B79" s="109"/>
      <c r="C79" s="109"/>
      <c r="D79" s="110"/>
      <c r="E79" s="109"/>
      <c r="F79" s="111"/>
      <c r="G79" s="112"/>
      <c r="H79" s="113"/>
      <c r="I79" s="113"/>
      <c r="J79" s="114"/>
      <c r="K79" s="89"/>
      <c r="L79" s="88"/>
      <c r="M79" s="88"/>
      <c r="N79" s="89">
        <v>2</v>
      </c>
      <c r="O79" s="116"/>
      <c r="P79" s="117" t="s">
        <v>28</v>
      </c>
      <c r="Q79" s="118"/>
      <c r="R79" s="119">
        <v>300000</v>
      </c>
      <c r="S79" s="120"/>
      <c r="T79" s="119"/>
      <c r="U79" s="119"/>
      <c r="V79" s="120"/>
      <c r="W79" s="122">
        <f>190000+110000</f>
        <v>300000</v>
      </c>
      <c r="X79" s="174">
        <f t="shared" si="11"/>
        <v>1</v>
      </c>
      <c r="Y79" s="120"/>
      <c r="Z79" s="123">
        <v>322879.86</v>
      </c>
      <c r="AA79" s="124"/>
      <c r="AB79" s="123">
        <v>0</v>
      </c>
      <c r="AC79" s="120"/>
      <c r="AD79" s="119">
        <f>SUM(Z79+AB79)</f>
        <v>322879.86</v>
      </c>
      <c r="AE79" s="120"/>
      <c r="AF79" s="125">
        <f>W79-AD79</f>
        <v>-22879.859999999986</v>
      </c>
      <c r="AG79" s="108"/>
    </row>
    <row r="80" spans="1:33" s="117" customFormat="1" ht="15.75" customHeight="1">
      <c r="A80" s="108"/>
      <c r="B80" s="109"/>
      <c r="C80" s="109"/>
      <c r="D80" s="110"/>
      <c r="E80" s="109"/>
      <c r="F80" s="111"/>
      <c r="G80" s="112"/>
      <c r="H80" s="113"/>
      <c r="I80" s="113"/>
      <c r="J80" s="114"/>
      <c r="K80" s="89"/>
      <c r="L80" s="88"/>
      <c r="M80" s="88"/>
      <c r="N80" s="89">
        <v>5</v>
      </c>
      <c r="O80" s="116"/>
      <c r="P80" s="117" t="s">
        <v>33</v>
      </c>
      <c r="Q80" s="118"/>
      <c r="R80" s="119">
        <v>0</v>
      </c>
      <c r="S80" s="120"/>
      <c r="T80" s="119"/>
      <c r="U80" s="119"/>
      <c r="V80" s="120"/>
      <c r="W80" s="122">
        <v>0</v>
      </c>
      <c r="X80" s="174"/>
      <c r="Y80" s="120"/>
      <c r="Z80" s="123">
        <v>14419.6</v>
      </c>
      <c r="AA80" s="124"/>
      <c r="AB80" s="123">
        <v>0</v>
      </c>
      <c r="AC80" s="120"/>
      <c r="AD80" s="119">
        <f>SUM(Z80+AB80)</f>
        <v>14419.6</v>
      </c>
      <c r="AE80" s="120"/>
      <c r="AF80" s="125">
        <f>W80-AD80</f>
        <v>-14419.6</v>
      </c>
      <c r="AG80" s="108"/>
    </row>
    <row r="81" spans="1:33" s="117" customFormat="1" ht="15.75" customHeight="1">
      <c r="A81" s="108"/>
      <c r="B81" s="109"/>
      <c r="C81" s="109"/>
      <c r="D81" s="110"/>
      <c r="E81" s="109"/>
      <c r="F81" s="111"/>
      <c r="G81" s="112"/>
      <c r="H81" s="113"/>
      <c r="I81" s="113"/>
      <c r="J81" s="114"/>
      <c r="K81" s="89"/>
      <c r="L81" s="88"/>
      <c r="M81" s="88"/>
      <c r="N81" s="89">
        <v>90</v>
      </c>
      <c r="O81" s="116"/>
      <c r="P81" s="117" t="s">
        <v>47</v>
      </c>
      <c r="Q81" s="118"/>
      <c r="R81" s="119">
        <v>0</v>
      </c>
      <c r="S81" s="120"/>
      <c r="T81" s="119"/>
      <c r="U81" s="119"/>
      <c r="V81" s="120"/>
      <c r="W81" s="122">
        <v>0</v>
      </c>
      <c r="X81" s="174" t="e">
        <f t="shared" si="11"/>
        <v>#DIV/0!</v>
      </c>
      <c r="Y81" s="120"/>
      <c r="Z81" s="123">
        <v>4020.64</v>
      </c>
      <c r="AA81" s="124"/>
      <c r="AB81" s="123">
        <v>0</v>
      </c>
      <c r="AC81" s="120"/>
      <c r="AD81" s="119">
        <f>SUM(Z81+AB81)</f>
        <v>4020.64</v>
      </c>
      <c r="AE81" s="120"/>
      <c r="AF81" s="125">
        <f>W81-AD81</f>
        <v>-4020.64</v>
      </c>
      <c r="AG81" s="108"/>
    </row>
    <row r="82" spans="1:33" s="100" customFormat="1" ht="15.75" customHeight="1">
      <c r="A82" s="98"/>
      <c r="B82" s="80"/>
      <c r="C82" s="80"/>
      <c r="D82" s="80"/>
      <c r="E82" s="80"/>
      <c r="F82" s="132"/>
      <c r="G82" s="83"/>
      <c r="H82" s="84"/>
      <c r="I82" s="84"/>
      <c r="J82" s="85"/>
      <c r="K82" s="86">
        <v>6</v>
      </c>
      <c r="L82" s="87">
        <v>3</v>
      </c>
      <c r="M82" s="88"/>
      <c r="N82" s="89"/>
      <c r="O82" s="99"/>
      <c r="P82" s="100" t="s">
        <v>42</v>
      </c>
      <c r="Q82" s="101"/>
      <c r="R82" s="102">
        <f>SUM(R83)</f>
        <v>150000</v>
      </c>
      <c r="S82" s="103"/>
      <c r="T82" s="102" t="s">
        <v>71</v>
      </c>
      <c r="U82" s="102">
        <f>SUM(U83)</f>
        <v>9000</v>
      </c>
      <c r="V82" s="103"/>
      <c r="W82" s="105">
        <f>SUM(W83)</f>
        <v>159000</v>
      </c>
      <c r="X82" s="173">
        <f t="shared" si="11"/>
        <v>1.06</v>
      </c>
      <c r="Y82" s="103"/>
      <c r="Z82" s="93">
        <f>SUM(Z83)</f>
        <v>158707.72</v>
      </c>
      <c r="AA82" s="94"/>
      <c r="AB82" s="93">
        <f>SUM(AB83)</f>
        <v>0</v>
      </c>
      <c r="AC82" s="103"/>
      <c r="AD82" s="102">
        <f>SUM(AD83)</f>
        <v>158707.72</v>
      </c>
      <c r="AE82" s="103"/>
      <c r="AF82" s="107">
        <f>SUM(AF83)</f>
        <v>292.27999999999884</v>
      </c>
      <c r="AG82" s="98"/>
    </row>
    <row r="83" spans="1:33" s="117" customFormat="1" ht="15.75" customHeight="1">
      <c r="A83" s="108"/>
      <c r="B83" s="109"/>
      <c r="C83" s="109"/>
      <c r="D83" s="109"/>
      <c r="E83" s="109"/>
      <c r="F83" s="134"/>
      <c r="G83" s="112"/>
      <c r="H83" s="113"/>
      <c r="I83" s="113"/>
      <c r="J83" s="114"/>
      <c r="K83" s="89"/>
      <c r="L83" s="88"/>
      <c r="M83" s="88">
        <v>1</v>
      </c>
      <c r="N83" s="115">
        <v>1</v>
      </c>
      <c r="O83" s="116"/>
      <c r="P83" s="117" t="s">
        <v>62</v>
      </c>
      <c r="Q83" s="118"/>
      <c r="R83" s="119">
        <v>150000</v>
      </c>
      <c r="S83" s="120"/>
      <c r="T83" s="119" t="s">
        <v>71</v>
      </c>
      <c r="U83" s="119">
        <v>9000</v>
      </c>
      <c r="V83" s="120"/>
      <c r="W83" s="122">
        <f>90000+60000+U83</f>
        <v>159000</v>
      </c>
      <c r="X83" s="174">
        <f t="shared" si="11"/>
        <v>1.06</v>
      </c>
      <c r="Y83" s="120"/>
      <c r="Z83" s="123">
        <v>158707.72</v>
      </c>
      <c r="AA83" s="124"/>
      <c r="AB83" s="123">
        <v>0</v>
      </c>
      <c r="AC83" s="120"/>
      <c r="AD83" s="119">
        <f>SUM(Z83+AB83)</f>
        <v>158707.72</v>
      </c>
      <c r="AE83" s="120"/>
      <c r="AF83" s="125">
        <f>W83-AD83</f>
        <v>292.27999999999884</v>
      </c>
      <c r="AG83" s="108"/>
    </row>
    <row r="84" spans="1:33" s="117" customFormat="1" ht="15.75" customHeight="1">
      <c r="A84" s="108"/>
      <c r="B84" s="109"/>
      <c r="C84" s="109"/>
      <c r="D84" s="109"/>
      <c r="E84" s="109"/>
      <c r="F84" s="134"/>
      <c r="G84" s="112"/>
      <c r="H84" s="113"/>
      <c r="I84" s="113"/>
      <c r="J84" s="114"/>
      <c r="K84" s="89"/>
      <c r="L84" s="88"/>
      <c r="M84" s="88"/>
      <c r="N84" s="89"/>
      <c r="O84" s="116"/>
      <c r="Q84" s="118"/>
      <c r="R84" s="119"/>
      <c r="S84" s="120"/>
      <c r="T84" s="135"/>
      <c r="U84" s="119"/>
      <c r="V84" s="120"/>
      <c r="W84" s="122"/>
      <c r="X84" s="174"/>
      <c r="Y84" s="120"/>
      <c r="Z84" s="123"/>
      <c r="AA84" s="124"/>
      <c r="AB84" s="123"/>
      <c r="AC84" s="120"/>
      <c r="AD84" s="119"/>
      <c r="AE84" s="120"/>
      <c r="AF84" s="125"/>
      <c r="AG84" s="108"/>
    </row>
    <row r="85" spans="1:33" s="78" customFormat="1" ht="15.75" customHeight="1">
      <c r="A85" s="63"/>
      <c r="B85" s="64">
        <v>38</v>
      </c>
      <c r="C85" s="64">
        <v>4</v>
      </c>
      <c r="D85" s="64">
        <v>2</v>
      </c>
      <c r="E85" s="64">
        <v>11</v>
      </c>
      <c r="F85" s="136"/>
      <c r="G85" s="137"/>
      <c r="H85" s="138"/>
      <c r="I85" s="138"/>
      <c r="J85" s="156"/>
      <c r="K85" s="140"/>
      <c r="L85" s="141"/>
      <c r="M85" s="142"/>
      <c r="N85" s="143"/>
      <c r="O85" s="144"/>
      <c r="P85" s="157" t="s">
        <v>27</v>
      </c>
      <c r="Q85" s="145"/>
      <c r="R85" s="107"/>
      <c r="S85" s="77"/>
      <c r="T85" s="107"/>
      <c r="U85" s="107"/>
      <c r="V85" s="77"/>
      <c r="W85" s="107"/>
      <c r="X85" s="176"/>
      <c r="Y85" s="77"/>
      <c r="Z85" s="107"/>
      <c r="AA85" s="77"/>
      <c r="AB85" s="107"/>
      <c r="AC85" s="77"/>
      <c r="AD85" s="107"/>
      <c r="AE85" s="77"/>
      <c r="AF85" s="107"/>
      <c r="AG85" s="63"/>
    </row>
    <row r="86" spans="1:33" s="97" customFormat="1" ht="15.75" customHeight="1" hidden="1">
      <c r="A86" s="79"/>
      <c r="B86" s="80"/>
      <c r="C86" s="80"/>
      <c r="D86" s="81"/>
      <c r="E86" s="80"/>
      <c r="F86" s="132">
        <v>7</v>
      </c>
      <c r="G86" s="83">
        <v>3</v>
      </c>
      <c r="H86" s="84">
        <v>1</v>
      </c>
      <c r="I86" s="84"/>
      <c r="J86" s="85">
        <v>2</v>
      </c>
      <c r="K86" s="86"/>
      <c r="L86" s="87"/>
      <c r="M86" s="88"/>
      <c r="N86" s="89"/>
      <c r="O86" s="90"/>
      <c r="P86" s="91" t="s">
        <v>26</v>
      </c>
      <c r="Q86" s="92"/>
      <c r="R86" s="93"/>
      <c r="S86" s="94"/>
      <c r="T86" s="95"/>
      <c r="U86" s="93"/>
      <c r="V86" s="94"/>
      <c r="W86" s="93"/>
      <c r="X86" s="175"/>
      <c r="Y86" s="94"/>
      <c r="Z86" s="93"/>
      <c r="AA86" s="94"/>
      <c r="AB86" s="93"/>
      <c r="AC86" s="94"/>
      <c r="AD86" s="93"/>
      <c r="AE86" s="94"/>
      <c r="AF86" s="93"/>
      <c r="AG86" s="79"/>
    </row>
    <row r="87" spans="1:33" s="100" customFormat="1" ht="15.75" customHeight="1" hidden="1">
      <c r="A87" s="98"/>
      <c r="B87" s="80"/>
      <c r="C87" s="80"/>
      <c r="D87" s="80"/>
      <c r="E87" s="80"/>
      <c r="F87" s="132"/>
      <c r="G87" s="83"/>
      <c r="H87" s="84"/>
      <c r="I87" s="84"/>
      <c r="J87" s="85"/>
      <c r="K87" s="86">
        <v>6</v>
      </c>
      <c r="L87" s="87">
        <v>7</v>
      </c>
      <c r="M87" s="88"/>
      <c r="N87" s="89"/>
      <c r="O87" s="99"/>
      <c r="P87" s="128" t="s">
        <v>23</v>
      </c>
      <c r="Q87" s="101"/>
      <c r="R87" s="102">
        <f>SUM(R88:R89)</f>
        <v>0</v>
      </c>
      <c r="S87" s="103"/>
      <c r="T87" s="102"/>
      <c r="U87" s="102"/>
      <c r="V87" s="103"/>
      <c r="W87" s="105">
        <f>SUM(W88:W89)</f>
        <v>0</v>
      </c>
      <c r="X87" s="173" t="e">
        <f>W87/R87</f>
        <v>#DIV/0!</v>
      </c>
      <c r="Y87" s="103"/>
      <c r="Z87" s="93">
        <f>SUM(Z88:Z89)</f>
        <v>0</v>
      </c>
      <c r="AA87" s="94"/>
      <c r="AB87" s="93">
        <f>SUM(AB88:AB89)</f>
        <v>0</v>
      </c>
      <c r="AC87" s="103"/>
      <c r="AD87" s="102">
        <f>SUM(AD88:AD89)</f>
        <v>0</v>
      </c>
      <c r="AE87" s="103"/>
      <c r="AF87" s="107">
        <f>SUM(AF88:AF89)</f>
        <v>0</v>
      </c>
      <c r="AG87" s="98"/>
    </row>
    <row r="88" spans="1:33" s="117" customFormat="1" ht="15.75" customHeight="1" hidden="1">
      <c r="A88" s="108"/>
      <c r="B88" s="109"/>
      <c r="C88" s="109"/>
      <c r="D88" s="109"/>
      <c r="E88" s="109"/>
      <c r="F88" s="134"/>
      <c r="G88" s="112"/>
      <c r="H88" s="113"/>
      <c r="I88" s="113"/>
      <c r="J88" s="114"/>
      <c r="K88" s="89"/>
      <c r="L88" s="88"/>
      <c r="M88" s="88">
        <v>7</v>
      </c>
      <c r="N88" s="89">
        <v>1</v>
      </c>
      <c r="O88" s="116"/>
      <c r="P88" s="131" t="s">
        <v>38</v>
      </c>
      <c r="Q88" s="118"/>
      <c r="R88" s="119">
        <v>0</v>
      </c>
      <c r="S88" s="120"/>
      <c r="T88" s="119"/>
      <c r="U88" s="119"/>
      <c r="V88" s="120"/>
      <c r="W88" s="122">
        <f>R88-(R88*3.65/100)</f>
        <v>0</v>
      </c>
      <c r="X88" s="174" t="e">
        <f>W88/R88</f>
        <v>#DIV/0!</v>
      </c>
      <c r="Y88" s="120"/>
      <c r="Z88" s="123">
        <v>0</v>
      </c>
      <c r="AA88" s="124"/>
      <c r="AB88" s="123">
        <v>0</v>
      </c>
      <c r="AC88" s="120"/>
      <c r="AD88" s="119">
        <f>SUM(Z88+AB88)</f>
        <v>0</v>
      </c>
      <c r="AE88" s="120"/>
      <c r="AF88" s="125">
        <f>W88-AD88</f>
        <v>0</v>
      </c>
      <c r="AG88" s="108"/>
    </row>
    <row r="89" spans="1:33" s="117" customFormat="1" ht="15.75" customHeight="1" hidden="1">
      <c r="A89" s="108"/>
      <c r="B89" s="109"/>
      <c r="C89" s="109"/>
      <c r="D89" s="109"/>
      <c r="E89" s="109"/>
      <c r="F89" s="134"/>
      <c r="G89" s="112"/>
      <c r="H89" s="113"/>
      <c r="I89" s="113"/>
      <c r="J89" s="114"/>
      <c r="K89" s="89"/>
      <c r="L89" s="88"/>
      <c r="M89" s="88"/>
      <c r="N89" s="89">
        <v>90</v>
      </c>
      <c r="O89" s="116"/>
      <c r="P89" s="131" t="s">
        <v>39</v>
      </c>
      <c r="Q89" s="118"/>
      <c r="R89" s="119">
        <v>0</v>
      </c>
      <c r="S89" s="120"/>
      <c r="T89" s="119"/>
      <c r="U89" s="119"/>
      <c r="V89" s="120"/>
      <c r="W89" s="122">
        <v>0</v>
      </c>
      <c r="X89" s="174" t="e">
        <f>W89/R89</f>
        <v>#DIV/0!</v>
      </c>
      <c r="Y89" s="120"/>
      <c r="Z89" s="123">
        <v>0</v>
      </c>
      <c r="AA89" s="124"/>
      <c r="AB89" s="123">
        <v>0</v>
      </c>
      <c r="AC89" s="120"/>
      <c r="AD89" s="119">
        <f>SUM(Z89+AB89)</f>
        <v>0</v>
      </c>
      <c r="AE89" s="120"/>
      <c r="AF89" s="125">
        <f>W89-AD89</f>
        <v>0</v>
      </c>
      <c r="AG89" s="108"/>
    </row>
    <row r="90" spans="1:33" s="97" customFormat="1" ht="15.75" customHeight="1">
      <c r="A90" s="79"/>
      <c r="B90" s="80"/>
      <c r="C90" s="80"/>
      <c r="D90" s="81"/>
      <c r="E90" s="80"/>
      <c r="F90" s="82">
        <v>8</v>
      </c>
      <c r="G90" s="83">
        <v>1</v>
      </c>
      <c r="H90" s="84">
        <v>0</v>
      </c>
      <c r="I90" s="84"/>
      <c r="J90" s="85">
        <v>2</v>
      </c>
      <c r="K90" s="86"/>
      <c r="L90" s="87"/>
      <c r="M90" s="88"/>
      <c r="N90" s="89"/>
      <c r="O90" s="90"/>
      <c r="P90" s="91" t="s">
        <v>22</v>
      </c>
      <c r="Q90" s="92"/>
      <c r="R90" s="93"/>
      <c r="S90" s="94"/>
      <c r="T90" s="93"/>
      <c r="U90" s="93"/>
      <c r="V90" s="94"/>
      <c r="W90" s="93"/>
      <c r="X90" s="175"/>
      <c r="Y90" s="94"/>
      <c r="Z90" s="93"/>
      <c r="AA90" s="94"/>
      <c r="AB90" s="93"/>
      <c r="AC90" s="94"/>
      <c r="AD90" s="93"/>
      <c r="AE90" s="94"/>
      <c r="AF90" s="93"/>
      <c r="AG90" s="79"/>
    </row>
    <row r="91" spans="1:33" s="100" customFormat="1" ht="15.75" customHeight="1">
      <c r="A91" s="98"/>
      <c r="B91" s="80"/>
      <c r="C91" s="80"/>
      <c r="D91" s="81"/>
      <c r="E91" s="80"/>
      <c r="F91" s="82"/>
      <c r="G91" s="83"/>
      <c r="H91" s="84"/>
      <c r="I91" s="84"/>
      <c r="J91" s="85"/>
      <c r="K91" s="86">
        <v>6</v>
      </c>
      <c r="L91" s="87">
        <v>5</v>
      </c>
      <c r="M91" s="88"/>
      <c r="N91" s="89"/>
      <c r="O91" s="99"/>
      <c r="P91" s="100" t="s">
        <v>43</v>
      </c>
      <c r="Q91" s="101"/>
      <c r="R91" s="102">
        <f>SUM(R92:R96)</f>
        <v>1050000</v>
      </c>
      <c r="S91" s="103"/>
      <c r="T91" s="102"/>
      <c r="U91" s="102">
        <f>SUM(U92:U96)</f>
        <v>1200000</v>
      </c>
      <c r="V91" s="103"/>
      <c r="W91" s="178">
        <f>SUM(W92:W96)</f>
        <v>2250000</v>
      </c>
      <c r="X91" s="173">
        <f>W91/R91</f>
        <v>2.142857142857143</v>
      </c>
      <c r="Y91" s="103"/>
      <c r="Z91" s="93">
        <f>SUM(Z92:Z96)</f>
        <v>2141958.02</v>
      </c>
      <c r="AA91" s="94"/>
      <c r="AB91" s="93">
        <f>SUM(AB92:AB96)</f>
        <v>0</v>
      </c>
      <c r="AC91" s="103"/>
      <c r="AD91" s="102">
        <f>SUM(AD92:AD96)</f>
        <v>2141958.02</v>
      </c>
      <c r="AE91" s="103"/>
      <c r="AF91" s="107">
        <f>SUM(AF92:AF96)</f>
        <v>108041.9799999999</v>
      </c>
      <c r="AG91" s="98"/>
    </row>
    <row r="92" spans="1:33" s="117" customFormat="1" ht="15.75" customHeight="1">
      <c r="A92" s="108"/>
      <c r="B92" s="109"/>
      <c r="C92" s="109"/>
      <c r="D92" s="110"/>
      <c r="E92" s="109"/>
      <c r="F92" s="111"/>
      <c r="G92" s="112"/>
      <c r="H92" s="113"/>
      <c r="I92" s="113"/>
      <c r="J92" s="114"/>
      <c r="K92" s="89"/>
      <c r="L92" s="88"/>
      <c r="M92" s="88">
        <v>1</v>
      </c>
      <c r="N92" s="89">
        <v>90</v>
      </c>
      <c r="O92" s="116"/>
      <c r="P92" s="117" t="s">
        <v>56</v>
      </c>
      <c r="Q92" s="118"/>
      <c r="R92" s="119">
        <v>0</v>
      </c>
      <c r="S92" s="120"/>
      <c r="T92" s="119"/>
      <c r="U92" s="119">
        <v>0</v>
      </c>
      <c r="V92" s="120"/>
      <c r="W92" s="180">
        <v>0</v>
      </c>
      <c r="X92" s="174"/>
      <c r="Y92" s="120"/>
      <c r="Z92" s="123">
        <v>127145</v>
      </c>
      <c r="AA92" s="124"/>
      <c r="AB92" s="123">
        <v>0</v>
      </c>
      <c r="AC92" s="120"/>
      <c r="AD92" s="119">
        <f>SUM(Z92+AB92)</f>
        <v>127145</v>
      </c>
      <c r="AE92" s="120"/>
      <c r="AF92" s="125">
        <f>W92-AD92</f>
        <v>-127145</v>
      </c>
      <c r="AG92" s="108"/>
    </row>
    <row r="93" spans="1:33" s="117" customFormat="1" ht="15.75" customHeight="1">
      <c r="A93" s="108"/>
      <c r="B93" s="109"/>
      <c r="C93" s="109"/>
      <c r="D93" s="110"/>
      <c r="E93" s="109"/>
      <c r="F93" s="111"/>
      <c r="G93" s="112"/>
      <c r="H93" s="113"/>
      <c r="I93" s="113"/>
      <c r="J93" s="114"/>
      <c r="K93" s="89"/>
      <c r="L93" s="88"/>
      <c r="M93" s="88">
        <v>2</v>
      </c>
      <c r="N93" s="89">
        <v>1</v>
      </c>
      <c r="O93" s="116"/>
      <c r="P93" s="117" t="s">
        <v>53</v>
      </c>
      <c r="Q93" s="118"/>
      <c r="R93" s="119">
        <v>0</v>
      </c>
      <c r="S93" s="120"/>
      <c r="T93" s="119"/>
      <c r="U93" s="119">
        <v>0</v>
      </c>
      <c r="V93" s="120"/>
      <c r="W93" s="180">
        <v>0</v>
      </c>
      <c r="X93" s="174"/>
      <c r="Y93" s="120"/>
      <c r="Z93" s="123">
        <v>41748.4</v>
      </c>
      <c r="AA93" s="124"/>
      <c r="AB93" s="123">
        <v>0</v>
      </c>
      <c r="AC93" s="120"/>
      <c r="AD93" s="119">
        <f>SUM(Z93+AB93)</f>
        <v>41748.4</v>
      </c>
      <c r="AE93" s="120"/>
      <c r="AF93" s="125">
        <f>W93-AD93</f>
        <v>-41748.4</v>
      </c>
      <c r="AG93" s="108"/>
    </row>
    <row r="94" spans="1:33" s="117" customFormat="1" ht="15.75" customHeight="1">
      <c r="A94" s="108"/>
      <c r="B94" s="109"/>
      <c r="C94" s="109"/>
      <c r="D94" s="110"/>
      <c r="E94" s="109"/>
      <c r="F94" s="111"/>
      <c r="G94" s="112"/>
      <c r="H94" s="113"/>
      <c r="I94" s="113"/>
      <c r="J94" s="114"/>
      <c r="K94" s="89"/>
      <c r="L94" s="88"/>
      <c r="M94" s="88">
        <v>2</v>
      </c>
      <c r="N94" s="89">
        <v>90</v>
      </c>
      <c r="O94" s="116"/>
      <c r="P94" s="117" t="s">
        <v>56</v>
      </c>
      <c r="Q94" s="118"/>
      <c r="R94" s="119">
        <v>0</v>
      </c>
      <c r="S94" s="120"/>
      <c r="T94" s="119"/>
      <c r="U94" s="119">
        <v>0</v>
      </c>
      <c r="V94" s="120"/>
      <c r="W94" s="180">
        <v>0</v>
      </c>
      <c r="X94" s="174"/>
      <c r="Y94" s="120"/>
      <c r="Z94" s="123">
        <v>0</v>
      </c>
      <c r="AA94" s="124"/>
      <c r="AB94" s="123">
        <v>0</v>
      </c>
      <c r="AC94" s="120"/>
      <c r="AD94" s="119">
        <f>SUM(Z94+AB94)</f>
        <v>0</v>
      </c>
      <c r="AE94" s="120"/>
      <c r="AF94" s="125">
        <f>W94-AD94</f>
        <v>0</v>
      </c>
      <c r="AG94" s="108"/>
    </row>
    <row r="95" spans="1:33" s="117" customFormat="1" ht="15.75" customHeight="1">
      <c r="A95" s="108"/>
      <c r="B95" s="109"/>
      <c r="C95" s="109"/>
      <c r="D95" s="110"/>
      <c r="E95" s="109"/>
      <c r="F95" s="111"/>
      <c r="G95" s="112"/>
      <c r="H95" s="113"/>
      <c r="I95" s="113"/>
      <c r="J95" s="114"/>
      <c r="K95" s="89"/>
      <c r="L95" s="88"/>
      <c r="M95" s="88">
        <v>7</v>
      </c>
      <c r="N95" s="89">
        <v>2</v>
      </c>
      <c r="O95" s="116"/>
      <c r="P95" s="117" t="s">
        <v>49</v>
      </c>
      <c r="Q95" s="118"/>
      <c r="R95" s="119">
        <v>1050000</v>
      </c>
      <c r="S95" s="120"/>
      <c r="T95" s="119" t="s">
        <v>71</v>
      </c>
      <c r="U95" s="119">
        <v>1200000</v>
      </c>
      <c r="V95" s="120"/>
      <c r="W95" s="122">
        <f>650000+400000+U95</f>
        <v>2250000</v>
      </c>
      <c r="X95" s="174">
        <f>W95/R95</f>
        <v>2.142857142857143</v>
      </c>
      <c r="Y95" s="120"/>
      <c r="Z95" s="123">
        <v>1973064.62</v>
      </c>
      <c r="AA95" s="124"/>
      <c r="AB95" s="123">
        <v>0</v>
      </c>
      <c r="AC95" s="120"/>
      <c r="AD95" s="119">
        <f>SUM(Z95+AB95)</f>
        <v>1973064.62</v>
      </c>
      <c r="AE95" s="120"/>
      <c r="AF95" s="125">
        <f>W95-AD95</f>
        <v>276935.3799999999</v>
      </c>
      <c r="AG95" s="108"/>
    </row>
    <row r="96" spans="1:33" s="117" customFormat="1" ht="15.75" customHeight="1">
      <c r="A96" s="108"/>
      <c r="B96" s="109"/>
      <c r="C96" s="109"/>
      <c r="D96" s="110"/>
      <c r="E96" s="109"/>
      <c r="F96" s="111"/>
      <c r="G96" s="112"/>
      <c r="H96" s="113"/>
      <c r="I96" s="113"/>
      <c r="J96" s="114"/>
      <c r="K96" s="89"/>
      <c r="L96" s="88"/>
      <c r="M96" s="88"/>
      <c r="N96" s="89">
        <v>90</v>
      </c>
      <c r="O96" s="116"/>
      <c r="P96" s="117" t="s">
        <v>39</v>
      </c>
      <c r="Q96" s="118"/>
      <c r="R96" s="119">
        <v>0</v>
      </c>
      <c r="S96" s="120"/>
      <c r="T96" s="119"/>
      <c r="U96" s="119"/>
      <c r="V96" s="120"/>
      <c r="W96" s="122">
        <v>0</v>
      </c>
      <c r="X96" s="174"/>
      <c r="Y96" s="120"/>
      <c r="Z96" s="123">
        <v>0</v>
      </c>
      <c r="AA96" s="124"/>
      <c r="AB96" s="123">
        <v>0</v>
      </c>
      <c r="AC96" s="120"/>
      <c r="AD96" s="119">
        <f>SUM(Z96+AB96)</f>
        <v>0</v>
      </c>
      <c r="AE96" s="120"/>
      <c r="AF96" s="125">
        <f>W96-AD96</f>
        <v>0</v>
      </c>
      <c r="AG96" s="108"/>
    </row>
    <row r="97" spans="1:33" s="97" customFormat="1" ht="15.75" customHeight="1">
      <c r="A97" s="79"/>
      <c r="B97" s="80"/>
      <c r="C97" s="80"/>
      <c r="D97" s="81"/>
      <c r="E97" s="80"/>
      <c r="F97" s="82">
        <v>8</v>
      </c>
      <c r="G97" s="83">
        <v>2</v>
      </c>
      <c r="H97" s="84">
        <v>0</v>
      </c>
      <c r="I97" s="84"/>
      <c r="J97" s="85">
        <v>2</v>
      </c>
      <c r="K97" s="86"/>
      <c r="L97" s="87"/>
      <c r="M97" s="88"/>
      <c r="N97" s="89"/>
      <c r="O97" s="90"/>
      <c r="P97" s="91" t="s">
        <v>24</v>
      </c>
      <c r="Q97" s="92"/>
      <c r="R97" s="93"/>
      <c r="S97" s="94"/>
      <c r="T97" s="93"/>
      <c r="U97" s="93"/>
      <c r="V97" s="94"/>
      <c r="W97" s="93"/>
      <c r="X97" s="175"/>
      <c r="Y97" s="94"/>
      <c r="Z97" s="93"/>
      <c r="AA97" s="94"/>
      <c r="AB97" s="93"/>
      <c r="AC97" s="94"/>
      <c r="AD97" s="93"/>
      <c r="AE97" s="94"/>
      <c r="AF97" s="93"/>
      <c r="AG97" s="79"/>
    </row>
    <row r="98" spans="1:33" s="100" customFormat="1" ht="15.75" customHeight="1">
      <c r="A98" s="98"/>
      <c r="B98" s="80"/>
      <c r="C98" s="80"/>
      <c r="D98" s="81"/>
      <c r="E98" s="80"/>
      <c r="F98" s="82"/>
      <c r="G98" s="83"/>
      <c r="H98" s="84"/>
      <c r="I98" s="84"/>
      <c r="J98" s="85"/>
      <c r="K98" s="86">
        <v>6</v>
      </c>
      <c r="L98" s="87">
        <v>5</v>
      </c>
      <c r="M98" s="88"/>
      <c r="N98" s="89"/>
      <c r="O98" s="99"/>
      <c r="P98" s="100" t="s">
        <v>43</v>
      </c>
      <c r="Q98" s="101"/>
      <c r="R98" s="102">
        <f>SUM(R99:R101)</f>
        <v>21000</v>
      </c>
      <c r="S98" s="103"/>
      <c r="T98" s="102"/>
      <c r="U98" s="102"/>
      <c r="V98" s="103"/>
      <c r="W98" s="105">
        <f>SUM(W99:W101)</f>
        <v>21000</v>
      </c>
      <c r="X98" s="173">
        <f>W98/R98</f>
        <v>1</v>
      </c>
      <c r="Y98" s="103"/>
      <c r="Z98" s="93">
        <f>SUM(Z99:Z101)</f>
        <v>20686.87</v>
      </c>
      <c r="AA98" s="94"/>
      <c r="AB98" s="93">
        <f>SUM(AB99:AB101)</f>
        <v>0</v>
      </c>
      <c r="AC98" s="103"/>
      <c r="AD98" s="102">
        <f>SUM(AD99:AD101)</f>
        <v>20686.87</v>
      </c>
      <c r="AE98" s="103"/>
      <c r="AF98" s="107">
        <f>SUM(AF99:AF101)</f>
        <v>313.130000000001</v>
      </c>
      <c r="AG98" s="98"/>
    </row>
    <row r="99" spans="1:33" s="117" customFormat="1" ht="15.75" customHeight="1">
      <c r="A99" s="108"/>
      <c r="B99" s="109"/>
      <c r="C99" s="109"/>
      <c r="D99" s="110"/>
      <c r="E99" s="109"/>
      <c r="F99" s="111"/>
      <c r="G99" s="112"/>
      <c r="H99" s="113"/>
      <c r="I99" s="113"/>
      <c r="J99" s="114"/>
      <c r="K99" s="89"/>
      <c r="L99" s="88"/>
      <c r="M99" s="88">
        <v>2</v>
      </c>
      <c r="N99" s="89">
        <v>1</v>
      </c>
      <c r="O99" s="116"/>
      <c r="P99" s="117" t="s">
        <v>53</v>
      </c>
      <c r="Q99" s="118"/>
      <c r="R99" s="119">
        <v>0</v>
      </c>
      <c r="S99" s="120"/>
      <c r="T99" s="119"/>
      <c r="U99" s="119"/>
      <c r="V99" s="120"/>
      <c r="W99" s="122">
        <f>R99</f>
        <v>0</v>
      </c>
      <c r="X99" s="174" t="e">
        <f>W99/R99</f>
        <v>#DIV/0!</v>
      </c>
      <c r="Y99" s="120"/>
      <c r="Z99" s="123">
        <v>20686.87</v>
      </c>
      <c r="AA99" s="124"/>
      <c r="AB99" s="123">
        <v>0</v>
      </c>
      <c r="AC99" s="120"/>
      <c r="AD99" s="119">
        <f>SUM(Z99+AB99)</f>
        <v>20686.87</v>
      </c>
      <c r="AE99" s="120"/>
      <c r="AF99" s="125">
        <f>W99-AD99</f>
        <v>-20686.87</v>
      </c>
      <c r="AG99" s="108"/>
    </row>
    <row r="100" spans="1:33" s="117" customFormat="1" ht="15.75" customHeight="1">
      <c r="A100" s="108"/>
      <c r="B100" s="109"/>
      <c r="C100" s="109"/>
      <c r="D100" s="110"/>
      <c r="E100" s="109"/>
      <c r="F100" s="111"/>
      <c r="G100" s="112"/>
      <c r="H100" s="113"/>
      <c r="I100" s="113"/>
      <c r="J100" s="114"/>
      <c r="K100" s="89"/>
      <c r="L100" s="88"/>
      <c r="M100" s="88">
        <v>7</v>
      </c>
      <c r="N100" s="89">
        <v>1</v>
      </c>
      <c r="O100" s="116"/>
      <c r="P100" s="117" t="s">
        <v>38</v>
      </c>
      <c r="Q100" s="118"/>
      <c r="R100" s="119">
        <v>21000</v>
      </c>
      <c r="S100" s="120"/>
      <c r="T100" s="119"/>
      <c r="U100" s="119"/>
      <c r="V100" s="120"/>
      <c r="W100" s="122">
        <v>21000</v>
      </c>
      <c r="X100" s="174">
        <f>W100/R100</f>
        <v>1</v>
      </c>
      <c r="Y100" s="120"/>
      <c r="Z100" s="123">
        <v>0</v>
      </c>
      <c r="AA100" s="124"/>
      <c r="AB100" s="123">
        <v>0</v>
      </c>
      <c r="AC100" s="120"/>
      <c r="AD100" s="119">
        <f>SUM(Z100+AB100)</f>
        <v>0</v>
      </c>
      <c r="AE100" s="120"/>
      <c r="AF100" s="125">
        <f>W100-AD100</f>
        <v>21000</v>
      </c>
      <c r="AG100" s="108"/>
    </row>
    <row r="101" spans="1:33" s="117" customFormat="1" ht="15.75" customHeight="1">
      <c r="A101" s="108"/>
      <c r="B101" s="109"/>
      <c r="C101" s="109"/>
      <c r="D101" s="110"/>
      <c r="E101" s="109"/>
      <c r="F101" s="111"/>
      <c r="G101" s="112"/>
      <c r="H101" s="113"/>
      <c r="I101" s="113"/>
      <c r="J101" s="114"/>
      <c r="K101" s="89"/>
      <c r="L101" s="88"/>
      <c r="M101" s="88"/>
      <c r="N101" s="89">
        <v>2</v>
      </c>
      <c r="O101" s="116"/>
      <c r="P101" s="117" t="s">
        <v>49</v>
      </c>
      <c r="Q101" s="118"/>
      <c r="R101" s="119">
        <v>0</v>
      </c>
      <c r="S101" s="120"/>
      <c r="T101" s="119"/>
      <c r="U101" s="119"/>
      <c r="V101" s="120"/>
      <c r="W101" s="122">
        <v>0</v>
      </c>
      <c r="X101" s="174" t="e">
        <f>W101/R101</f>
        <v>#DIV/0!</v>
      </c>
      <c r="Y101" s="120"/>
      <c r="Z101" s="123">
        <v>0</v>
      </c>
      <c r="AA101" s="124"/>
      <c r="AB101" s="123">
        <v>0</v>
      </c>
      <c r="AC101" s="120"/>
      <c r="AD101" s="119">
        <f>SUM(Z101+AB101)</f>
        <v>0</v>
      </c>
      <c r="AE101" s="120"/>
      <c r="AF101" s="125">
        <f>W101-AD101</f>
        <v>0</v>
      </c>
      <c r="AG101" s="108"/>
    </row>
    <row r="102" spans="1:33" s="97" customFormat="1" ht="15.75" customHeight="1">
      <c r="A102" s="79"/>
      <c r="B102" s="80"/>
      <c r="C102" s="80"/>
      <c r="D102" s="81"/>
      <c r="E102" s="80"/>
      <c r="F102" s="132">
        <v>9</v>
      </c>
      <c r="G102" s="83">
        <v>4</v>
      </c>
      <c r="H102" s="84">
        <v>1</v>
      </c>
      <c r="I102" s="84"/>
      <c r="J102" s="85">
        <v>2</v>
      </c>
      <c r="K102" s="86"/>
      <c r="L102" s="87"/>
      <c r="M102" s="88"/>
      <c r="N102" s="89"/>
      <c r="O102" s="90"/>
      <c r="P102" s="91" t="s">
        <v>16</v>
      </c>
      <c r="Q102" s="92"/>
      <c r="R102" s="93"/>
      <c r="S102" s="94"/>
      <c r="T102" s="95"/>
      <c r="U102" s="93"/>
      <c r="V102" s="94"/>
      <c r="W102" s="93"/>
      <c r="X102" s="175"/>
      <c r="Y102" s="94"/>
      <c r="Z102" s="93"/>
      <c r="AA102" s="94"/>
      <c r="AB102" s="93"/>
      <c r="AC102" s="94"/>
      <c r="AD102" s="93"/>
      <c r="AE102" s="94"/>
      <c r="AF102" s="93"/>
      <c r="AG102" s="79"/>
    </row>
    <row r="103" spans="1:33" s="100" customFormat="1" ht="15.75" customHeight="1">
      <c r="A103" s="98"/>
      <c r="B103" s="80"/>
      <c r="C103" s="80"/>
      <c r="D103" s="81"/>
      <c r="E103" s="80"/>
      <c r="F103" s="82"/>
      <c r="G103" s="83"/>
      <c r="H103" s="84"/>
      <c r="I103" s="84"/>
      <c r="J103" s="85"/>
      <c r="K103" s="86">
        <v>6</v>
      </c>
      <c r="L103" s="87">
        <v>4</v>
      </c>
      <c r="M103" s="88"/>
      <c r="N103" s="89"/>
      <c r="O103" s="99"/>
      <c r="P103" s="100" t="s">
        <v>50</v>
      </c>
      <c r="Q103" s="101"/>
      <c r="R103" s="102">
        <f>SUM(R104)</f>
        <v>10000</v>
      </c>
      <c r="S103" s="103"/>
      <c r="T103" s="102" t="s">
        <v>71</v>
      </c>
      <c r="U103" s="102">
        <f>SUM(U104)</f>
        <v>21000</v>
      </c>
      <c r="V103" s="103"/>
      <c r="W103" s="105">
        <f>SUM(W104)</f>
        <v>31000</v>
      </c>
      <c r="X103" s="173">
        <f>W103/R103</f>
        <v>3.1</v>
      </c>
      <c r="Y103" s="103"/>
      <c r="Z103" s="93">
        <f>SUM(Z104)</f>
        <v>30654.99</v>
      </c>
      <c r="AA103" s="94"/>
      <c r="AB103" s="93">
        <f>SUM(AB104)</f>
        <v>0</v>
      </c>
      <c r="AC103" s="103"/>
      <c r="AD103" s="102">
        <f>SUM(AD104)</f>
        <v>30654.99</v>
      </c>
      <c r="AE103" s="103"/>
      <c r="AF103" s="107">
        <f>SUM(AF104)</f>
        <v>345.0099999999984</v>
      </c>
      <c r="AG103" s="98"/>
    </row>
    <row r="104" spans="1:33" s="117" customFormat="1" ht="15.75" customHeight="1">
      <c r="A104" s="108"/>
      <c r="B104" s="109"/>
      <c r="C104" s="109"/>
      <c r="D104" s="110"/>
      <c r="E104" s="109"/>
      <c r="F104" s="111"/>
      <c r="G104" s="112"/>
      <c r="H104" s="113"/>
      <c r="I104" s="113"/>
      <c r="J104" s="114"/>
      <c r="K104" s="89"/>
      <c r="L104" s="88"/>
      <c r="M104" s="88">
        <v>2</v>
      </c>
      <c r="N104" s="89">
        <v>90</v>
      </c>
      <c r="O104" s="116"/>
      <c r="P104" s="117" t="s">
        <v>51</v>
      </c>
      <c r="Q104" s="118"/>
      <c r="R104" s="119">
        <v>10000</v>
      </c>
      <c r="S104" s="120"/>
      <c r="T104" s="119"/>
      <c r="U104" s="119">
        <v>21000</v>
      </c>
      <c r="V104" s="120"/>
      <c r="W104" s="122">
        <f>10000+U104</f>
        <v>31000</v>
      </c>
      <c r="X104" s="174">
        <f>W104/R104</f>
        <v>3.1</v>
      </c>
      <c r="Y104" s="120"/>
      <c r="Z104" s="123">
        <v>30654.99</v>
      </c>
      <c r="AA104" s="124"/>
      <c r="AB104" s="123">
        <v>0</v>
      </c>
      <c r="AC104" s="120"/>
      <c r="AD104" s="119">
        <f>SUM(Z104+AB104)</f>
        <v>30654.99</v>
      </c>
      <c r="AE104" s="120"/>
      <c r="AF104" s="125">
        <f>W104-AD104</f>
        <v>345.0099999999984</v>
      </c>
      <c r="AG104" s="108"/>
    </row>
    <row r="105" spans="1:33" s="100" customFormat="1" ht="15.75" customHeight="1">
      <c r="A105" s="98"/>
      <c r="B105" s="80"/>
      <c r="C105" s="80"/>
      <c r="D105" s="80"/>
      <c r="E105" s="80"/>
      <c r="F105" s="132"/>
      <c r="G105" s="83"/>
      <c r="H105" s="84"/>
      <c r="I105" s="84"/>
      <c r="J105" s="85"/>
      <c r="K105" s="86">
        <v>6</v>
      </c>
      <c r="L105" s="87">
        <v>5</v>
      </c>
      <c r="M105" s="88"/>
      <c r="N105" s="89"/>
      <c r="O105" s="99"/>
      <c r="P105" s="100" t="s">
        <v>43</v>
      </c>
      <c r="Q105" s="101"/>
      <c r="R105" s="102">
        <f>SUM(R108+R107+R109+R106)</f>
        <v>8105000</v>
      </c>
      <c r="S105" s="103"/>
      <c r="T105" s="102" t="s">
        <v>71</v>
      </c>
      <c r="U105" s="102">
        <f>SUM(U108+U107+U109+U106)</f>
        <v>3680000</v>
      </c>
      <c r="V105" s="103"/>
      <c r="W105" s="105">
        <f>SUM(W108+W107+W109+W106)</f>
        <v>11785000</v>
      </c>
      <c r="X105" s="173">
        <f aca="true" t="shared" si="12" ref="X105:X117">W105/R105</f>
        <v>1.4540407156076496</v>
      </c>
      <c r="Y105" s="103"/>
      <c r="Z105" s="93">
        <f>SUM(Z108+Z107+Z109+Z106)</f>
        <v>11784780.59</v>
      </c>
      <c r="AA105" s="94"/>
      <c r="AB105" s="93">
        <f>SUM(AB108+AB107+AB109+AB106)</f>
        <v>0</v>
      </c>
      <c r="AC105" s="103"/>
      <c r="AD105" s="102">
        <f>SUM(AD108+AD107+AD109+AD106)</f>
        <v>11784780.59</v>
      </c>
      <c r="AE105" s="103"/>
      <c r="AF105" s="107">
        <f>SUM(AF108+AF107+AF109+AF106)</f>
        <v>219.40999999970518</v>
      </c>
      <c r="AG105" s="98"/>
    </row>
    <row r="106" spans="1:33" s="117" customFormat="1" ht="15.75" customHeight="1">
      <c r="A106" s="108"/>
      <c r="B106" s="109"/>
      <c r="C106" s="109"/>
      <c r="D106" s="109"/>
      <c r="E106" s="109"/>
      <c r="F106" s="134"/>
      <c r="G106" s="112"/>
      <c r="H106" s="113"/>
      <c r="I106" s="113"/>
      <c r="J106" s="114"/>
      <c r="K106" s="89"/>
      <c r="L106" s="88"/>
      <c r="M106" s="88">
        <v>2</v>
      </c>
      <c r="N106" s="89">
        <v>90</v>
      </c>
      <c r="O106" s="116"/>
      <c r="P106" s="117" t="s">
        <v>56</v>
      </c>
      <c r="Q106" s="118"/>
      <c r="R106" s="119">
        <v>0</v>
      </c>
      <c r="S106" s="120"/>
      <c r="T106" s="119"/>
      <c r="U106" s="119">
        <v>0</v>
      </c>
      <c r="V106" s="120"/>
      <c r="W106" s="122">
        <v>0</v>
      </c>
      <c r="X106" s="174"/>
      <c r="Y106" s="120"/>
      <c r="Z106" s="123">
        <v>34708.52</v>
      </c>
      <c r="AA106" s="124"/>
      <c r="AB106" s="123">
        <v>0</v>
      </c>
      <c r="AC106" s="120"/>
      <c r="AD106" s="119">
        <f>SUM(Z106+AB106)</f>
        <v>34708.52</v>
      </c>
      <c r="AE106" s="120"/>
      <c r="AF106" s="125">
        <f>W106-AD106</f>
        <v>-34708.52</v>
      </c>
      <c r="AG106" s="108"/>
    </row>
    <row r="107" spans="1:33" s="117" customFormat="1" ht="15.75" customHeight="1">
      <c r="A107" s="108"/>
      <c r="B107" s="109"/>
      <c r="C107" s="109"/>
      <c r="D107" s="109"/>
      <c r="E107" s="109"/>
      <c r="F107" s="134"/>
      <c r="G107" s="112"/>
      <c r="H107" s="113"/>
      <c r="I107" s="113"/>
      <c r="J107" s="114"/>
      <c r="K107" s="89"/>
      <c r="L107" s="88"/>
      <c r="M107" s="88">
        <v>7</v>
      </c>
      <c r="N107" s="115">
        <v>1</v>
      </c>
      <c r="O107" s="116"/>
      <c r="P107" s="117" t="s">
        <v>38</v>
      </c>
      <c r="Q107" s="118"/>
      <c r="R107" s="119">
        <v>5750000</v>
      </c>
      <c r="S107" s="120"/>
      <c r="T107" s="119" t="s">
        <v>75</v>
      </c>
      <c r="U107" s="119">
        <v>-1845000</v>
      </c>
      <c r="V107" s="120"/>
      <c r="W107" s="122">
        <f>R107+U107</f>
        <v>3905000</v>
      </c>
      <c r="X107" s="174">
        <f t="shared" si="12"/>
        <v>0.6791304347826087</v>
      </c>
      <c r="Y107" s="120"/>
      <c r="Z107" s="123">
        <v>11274780.59</v>
      </c>
      <c r="AA107" s="124"/>
      <c r="AB107" s="123">
        <v>0</v>
      </c>
      <c r="AC107" s="120"/>
      <c r="AD107" s="119">
        <f>SUM(Z107+AB107)</f>
        <v>11274780.59</v>
      </c>
      <c r="AE107" s="120"/>
      <c r="AF107" s="125">
        <f>W107-AD107</f>
        <v>-7369780.59</v>
      </c>
      <c r="AG107" s="108"/>
    </row>
    <row r="108" spans="1:33" s="117" customFormat="1" ht="15.75" customHeight="1">
      <c r="A108" s="108"/>
      <c r="B108" s="109"/>
      <c r="C108" s="109"/>
      <c r="D108" s="109"/>
      <c r="E108" s="109"/>
      <c r="F108" s="134"/>
      <c r="G108" s="112"/>
      <c r="H108" s="113"/>
      <c r="I108" s="113"/>
      <c r="J108" s="114"/>
      <c r="K108" s="89"/>
      <c r="L108" s="88"/>
      <c r="M108" s="88">
        <v>7</v>
      </c>
      <c r="N108" s="89">
        <v>90</v>
      </c>
      <c r="O108" s="116"/>
      <c r="P108" s="117" t="s">
        <v>39</v>
      </c>
      <c r="Q108" s="118"/>
      <c r="R108" s="119">
        <v>2355000</v>
      </c>
      <c r="S108" s="120"/>
      <c r="T108" s="135" t="s">
        <v>71</v>
      </c>
      <c r="U108" s="119">
        <v>5525000</v>
      </c>
      <c r="V108" s="120"/>
      <c r="W108" s="122">
        <f>2355000+U108</f>
        <v>7880000</v>
      </c>
      <c r="X108" s="174">
        <f t="shared" si="12"/>
        <v>3.346072186836518</v>
      </c>
      <c r="Y108" s="120"/>
      <c r="Z108" s="123">
        <v>475291.48</v>
      </c>
      <c r="AA108" s="124"/>
      <c r="AB108" s="123">
        <v>0</v>
      </c>
      <c r="AC108" s="120"/>
      <c r="AD108" s="119">
        <f>SUM(Z108+AB108)</f>
        <v>475291.48</v>
      </c>
      <c r="AE108" s="120"/>
      <c r="AF108" s="125">
        <f>W108-AD108</f>
        <v>7404708.52</v>
      </c>
      <c r="AG108" s="108"/>
    </row>
    <row r="109" spans="1:33" s="117" customFormat="1" ht="15.75" customHeight="1">
      <c r="A109" s="108"/>
      <c r="B109" s="109"/>
      <c r="C109" s="109"/>
      <c r="D109" s="109"/>
      <c r="E109" s="109"/>
      <c r="F109" s="134"/>
      <c r="G109" s="112"/>
      <c r="H109" s="113"/>
      <c r="I109" s="113"/>
      <c r="J109" s="114"/>
      <c r="K109" s="89"/>
      <c r="L109" s="88"/>
      <c r="M109" s="88">
        <v>9</v>
      </c>
      <c r="N109" s="89">
        <v>1</v>
      </c>
      <c r="O109" s="116"/>
      <c r="P109" s="117" t="s">
        <v>56</v>
      </c>
      <c r="Q109" s="118"/>
      <c r="R109" s="119">
        <v>0</v>
      </c>
      <c r="S109" s="120"/>
      <c r="T109" s="135"/>
      <c r="U109" s="119">
        <v>0</v>
      </c>
      <c r="V109" s="120"/>
      <c r="W109" s="122">
        <v>0</v>
      </c>
      <c r="X109" s="174"/>
      <c r="Y109" s="120"/>
      <c r="Z109" s="123">
        <v>0</v>
      </c>
      <c r="AA109" s="124"/>
      <c r="AB109" s="123">
        <v>0</v>
      </c>
      <c r="AC109" s="120"/>
      <c r="AD109" s="119">
        <f>SUM(Z109+AB109)</f>
        <v>0</v>
      </c>
      <c r="AE109" s="120"/>
      <c r="AF109" s="125">
        <f>W109-AD109</f>
        <v>0</v>
      </c>
      <c r="AG109" s="108"/>
    </row>
    <row r="110" spans="1:33" s="100" customFormat="1" ht="15.75" customHeight="1">
      <c r="A110" s="98"/>
      <c r="B110" s="80"/>
      <c r="C110" s="80"/>
      <c r="D110" s="80"/>
      <c r="E110" s="80"/>
      <c r="F110" s="132"/>
      <c r="G110" s="83"/>
      <c r="H110" s="84"/>
      <c r="I110" s="84"/>
      <c r="J110" s="85"/>
      <c r="K110" s="86"/>
      <c r="L110" s="87">
        <v>7</v>
      </c>
      <c r="M110" s="88"/>
      <c r="N110" s="89"/>
      <c r="O110" s="99"/>
      <c r="P110" s="128" t="s">
        <v>23</v>
      </c>
      <c r="Q110" s="101"/>
      <c r="R110" s="102">
        <f>SUM(R111:R118)</f>
        <v>1200000</v>
      </c>
      <c r="S110" s="103"/>
      <c r="T110" s="102" t="s">
        <v>71</v>
      </c>
      <c r="U110" s="102">
        <f>SUM(U111:U118)</f>
        <v>1763000</v>
      </c>
      <c r="V110" s="103"/>
      <c r="W110" s="105">
        <f>SUM(W111:W118)</f>
        <v>2963000</v>
      </c>
      <c r="X110" s="173">
        <f t="shared" si="12"/>
        <v>2.4691666666666667</v>
      </c>
      <c r="Y110" s="103"/>
      <c r="Z110" s="93">
        <f>SUM(Z111:Z118)</f>
        <v>2962579.7199999997</v>
      </c>
      <c r="AA110" s="94"/>
      <c r="AB110" s="93">
        <f>SUM(AB111:AB118)</f>
        <v>0</v>
      </c>
      <c r="AC110" s="103"/>
      <c r="AD110" s="102">
        <f>SUM(AD111:AD118)</f>
        <v>2962579.7199999997</v>
      </c>
      <c r="AE110" s="103"/>
      <c r="AF110" s="107">
        <f>SUM(AF111:AF118)</f>
        <v>420.28000000026077</v>
      </c>
      <c r="AG110" s="98"/>
    </row>
    <row r="111" spans="1:33" s="117" customFormat="1" ht="15.75" customHeight="1">
      <c r="A111" s="108"/>
      <c r="B111" s="109"/>
      <c r="C111" s="109"/>
      <c r="D111" s="109"/>
      <c r="E111" s="109"/>
      <c r="F111" s="134"/>
      <c r="G111" s="112"/>
      <c r="H111" s="113"/>
      <c r="I111" s="113"/>
      <c r="J111" s="114"/>
      <c r="K111" s="89"/>
      <c r="L111" s="88"/>
      <c r="M111" s="88">
        <v>2</v>
      </c>
      <c r="N111" s="89">
        <v>1</v>
      </c>
      <c r="O111" s="116"/>
      <c r="P111" s="131" t="s">
        <v>53</v>
      </c>
      <c r="Q111" s="118"/>
      <c r="R111" s="119">
        <v>0</v>
      </c>
      <c r="S111" s="120"/>
      <c r="T111" s="119"/>
      <c r="U111" s="119"/>
      <c r="V111" s="120"/>
      <c r="W111" s="122">
        <v>0</v>
      </c>
      <c r="X111" s="174" t="e">
        <f>W111/R111</f>
        <v>#DIV/0!</v>
      </c>
      <c r="Y111" s="120"/>
      <c r="Z111" s="123">
        <v>185768.46</v>
      </c>
      <c r="AA111" s="124"/>
      <c r="AB111" s="123">
        <v>0</v>
      </c>
      <c r="AC111" s="120"/>
      <c r="AD111" s="119">
        <f aca="true" t="shared" si="13" ref="AD111:AD117">SUM(Z111+AB111)</f>
        <v>185768.46</v>
      </c>
      <c r="AE111" s="120"/>
      <c r="AF111" s="125">
        <f aca="true" t="shared" si="14" ref="AF111:AF117">W111-AD111</f>
        <v>-185768.46</v>
      </c>
      <c r="AG111" s="108"/>
    </row>
    <row r="112" spans="1:33" s="117" customFormat="1" ht="15.75" customHeight="1">
      <c r="A112" s="108"/>
      <c r="B112" s="109"/>
      <c r="C112" s="109"/>
      <c r="D112" s="109"/>
      <c r="E112" s="109"/>
      <c r="F112" s="134"/>
      <c r="G112" s="112"/>
      <c r="H112" s="113"/>
      <c r="I112" s="113"/>
      <c r="J112" s="114"/>
      <c r="K112" s="89"/>
      <c r="L112" s="88"/>
      <c r="M112" s="88"/>
      <c r="N112" s="89">
        <v>2</v>
      </c>
      <c r="O112" s="116"/>
      <c r="P112" s="131" t="s">
        <v>54</v>
      </c>
      <c r="Q112" s="118"/>
      <c r="R112" s="119">
        <v>0</v>
      </c>
      <c r="S112" s="120"/>
      <c r="T112" s="119"/>
      <c r="U112" s="119"/>
      <c r="V112" s="120"/>
      <c r="W112" s="122">
        <v>0</v>
      </c>
      <c r="X112" s="174" t="e">
        <f>W112/R112</f>
        <v>#DIV/0!</v>
      </c>
      <c r="Y112" s="120"/>
      <c r="Z112" s="123">
        <v>47566.15</v>
      </c>
      <c r="AA112" s="124"/>
      <c r="AB112" s="123">
        <v>0</v>
      </c>
      <c r="AC112" s="120"/>
      <c r="AD112" s="119">
        <f t="shared" si="13"/>
        <v>47566.15</v>
      </c>
      <c r="AE112" s="120"/>
      <c r="AF112" s="125">
        <f t="shared" si="14"/>
        <v>-47566.15</v>
      </c>
      <c r="AG112" s="108"/>
    </row>
    <row r="113" spans="1:33" s="117" customFormat="1" ht="15.75" customHeight="1">
      <c r="A113" s="108"/>
      <c r="B113" s="109"/>
      <c r="C113" s="109"/>
      <c r="D113" s="109"/>
      <c r="E113" s="109"/>
      <c r="F113" s="134"/>
      <c r="G113" s="112"/>
      <c r="H113" s="113"/>
      <c r="I113" s="113"/>
      <c r="J113" s="114"/>
      <c r="K113" s="89"/>
      <c r="L113" s="88"/>
      <c r="M113" s="88"/>
      <c r="N113" s="89">
        <v>3</v>
      </c>
      <c r="O113" s="116"/>
      <c r="P113" s="131" t="s">
        <v>55</v>
      </c>
      <c r="Q113" s="118"/>
      <c r="R113" s="119">
        <v>0</v>
      </c>
      <c r="S113" s="120"/>
      <c r="T113" s="119"/>
      <c r="U113" s="119"/>
      <c r="V113" s="120"/>
      <c r="W113" s="122">
        <v>0</v>
      </c>
      <c r="X113" s="174" t="e">
        <f>W113/R113</f>
        <v>#DIV/0!</v>
      </c>
      <c r="Y113" s="120"/>
      <c r="Z113" s="123">
        <v>18576.71</v>
      </c>
      <c r="AA113" s="124"/>
      <c r="AB113" s="123">
        <v>0</v>
      </c>
      <c r="AC113" s="120"/>
      <c r="AD113" s="119">
        <f t="shared" si="13"/>
        <v>18576.71</v>
      </c>
      <c r="AE113" s="120"/>
      <c r="AF113" s="125">
        <f t="shared" si="14"/>
        <v>-18576.71</v>
      </c>
      <c r="AG113" s="108"/>
    </row>
    <row r="114" spans="1:33" s="117" customFormat="1" ht="15.75" customHeight="1">
      <c r="A114" s="108"/>
      <c r="B114" s="109"/>
      <c r="C114" s="109"/>
      <c r="D114" s="109"/>
      <c r="E114" s="109"/>
      <c r="F114" s="134"/>
      <c r="G114" s="112"/>
      <c r="H114" s="113"/>
      <c r="I114" s="113"/>
      <c r="J114" s="114"/>
      <c r="K114" s="89"/>
      <c r="L114" s="88"/>
      <c r="M114" s="88"/>
      <c r="N114" s="89">
        <v>4</v>
      </c>
      <c r="O114" s="116"/>
      <c r="P114" s="131" t="s">
        <v>58</v>
      </c>
      <c r="Q114" s="118"/>
      <c r="R114" s="119">
        <v>0</v>
      </c>
      <c r="S114" s="120"/>
      <c r="T114" s="119"/>
      <c r="U114" s="119"/>
      <c r="V114" s="120"/>
      <c r="W114" s="122">
        <v>0</v>
      </c>
      <c r="X114" s="174" t="e">
        <f>W114/R114</f>
        <v>#DIV/0!</v>
      </c>
      <c r="Y114" s="120"/>
      <c r="Z114" s="123">
        <v>73042</v>
      </c>
      <c r="AA114" s="124"/>
      <c r="AB114" s="123">
        <v>0</v>
      </c>
      <c r="AC114" s="120"/>
      <c r="AD114" s="119">
        <f t="shared" si="13"/>
        <v>73042</v>
      </c>
      <c r="AE114" s="120"/>
      <c r="AF114" s="125">
        <f>W114-AD114</f>
        <v>-73042</v>
      </c>
      <c r="AG114" s="108"/>
    </row>
    <row r="115" spans="1:33" s="117" customFormat="1" ht="15.75" customHeight="1">
      <c r="A115" s="108"/>
      <c r="B115" s="109"/>
      <c r="C115" s="109"/>
      <c r="D115" s="109"/>
      <c r="E115" s="109"/>
      <c r="F115" s="134"/>
      <c r="G115" s="112"/>
      <c r="H115" s="113"/>
      <c r="I115" s="113"/>
      <c r="J115" s="114"/>
      <c r="K115" s="89"/>
      <c r="L115" s="88"/>
      <c r="M115" s="88"/>
      <c r="N115" s="89">
        <v>90</v>
      </c>
      <c r="O115" s="116"/>
      <c r="P115" s="131" t="s">
        <v>56</v>
      </c>
      <c r="Q115" s="118"/>
      <c r="R115" s="119">
        <v>0</v>
      </c>
      <c r="S115" s="120"/>
      <c r="T115" s="119"/>
      <c r="U115" s="119"/>
      <c r="V115" s="120"/>
      <c r="W115" s="122">
        <v>0</v>
      </c>
      <c r="X115" s="174" t="e">
        <f>W115/R115</f>
        <v>#DIV/0!</v>
      </c>
      <c r="Y115" s="120"/>
      <c r="Z115" s="123">
        <v>0</v>
      </c>
      <c r="AA115" s="124"/>
      <c r="AB115" s="123">
        <v>0</v>
      </c>
      <c r="AC115" s="120"/>
      <c r="AD115" s="119">
        <f t="shared" si="13"/>
        <v>0</v>
      </c>
      <c r="AE115" s="120"/>
      <c r="AF115" s="125">
        <f t="shared" si="14"/>
        <v>0</v>
      </c>
      <c r="AG115" s="108"/>
    </row>
    <row r="116" spans="1:33" s="117" customFormat="1" ht="15.75" customHeight="1">
      <c r="A116" s="108"/>
      <c r="B116" s="109"/>
      <c r="C116" s="109"/>
      <c r="D116" s="109"/>
      <c r="E116" s="109"/>
      <c r="F116" s="134"/>
      <c r="G116" s="112"/>
      <c r="H116" s="113"/>
      <c r="I116" s="113"/>
      <c r="J116" s="114"/>
      <c r="K116" s="89"/>
      <c r="L116" s="88"/>
      <c r="M116" s="88">
        <v>7</v>
      </c>
      <c r="N116" s="89">
        <v>1</v>
      </c>
      <c r="O116" s="116"/>
      <c r="P116" s="131" t="s">
        <v>38</v>
      </c>
      <c r="Q116" s="118"/>
      <c r="R116" s="119">
        <v>1200000</v>
      </c>
      <c r="S116" s="120"/>
      <c r="T116" s="119" t="s">
        <v>71</v>
      </c>
      <c r="U116" s="119">
        <f>999000+119000</f>
        <v>1118000</v>
      </c>
      <c r="V116" s="120"/>
      <c r="W116" s="122">
        <f>R116+U116</f>
        <v>2318000</v>
      </c>
      <c r="X116" s="174">
        <f t="shared" si="12"/>
        <v>1.9316666666666666</v>
      </c>
      <c r="Y116" s="120"/>
      <c r="Z116" s="123">
        <v>2253278.78</v>
      </c>
      <c r="AA116" s="124"/>
      <c r="AB116" s="123">
        <v>0</v>
      </c>
      <c r="AC116" s="120"/>
      <c r="AD116" s="119">
        <f t="shared" si="13"/>
        <v>2253278.78</v>
      </c>
      <c r="AE116" s="120"/>
      <c r="AF116" s="125">
        <f t="shared" si="14"/>
        <v>64721.220000000205</v>
      </c>
      <c r="AG116" s="108"/>
    </row>
    <row r="117" spans="1:33" s="117" customFormat="1" ht="15.75" customHeight="1">
      <c r="A117" s="108"/>
      <c r="B117" s="109"/>
      <c r="C117" s="109"/>
      <c r="D117" s="109"/>
      <c r="E117" s="109"/>
      <c r="F117" s="134"/>
      <c r="G117" s="112"/>
      <c r="H117" s="113"/>
      <c r="I117" s="113"/>
      <c r="J117" s="114"/>
      <c r="K117" s="89"/>
      <c r="L117" s="88"/>
      <c r="M117" s="88"/>
      <c r="N117" s="89">
        <v>90</v>
      </c>
      <c r="O117" s="116"/>
      <c r="P117" s="131" t="s">
        <v>39</v>
      </c>
      <c r="Q117" s="118"/>
      <c r="R117" s="119">
        <v>0</v>
      </c>
      <c r="S117" s="120"/>
      <c r="T117" s="119"/>
      <c r="U117" s="119"/>
      <c r="V117" s="120"/>
      <c r="W117" s="122">
        <v>0</v>
      </c>
      <c r="X117" s="174" t="e">
        <f t="shared" si="12"/>
        <v>#DIV/0!</v>
      </c>
      <c r="Y117" s="120"/>
      <c r="Z117" s="123">
        <v>0</v>
      </c>
      <c r="AA117" s="124"/>
      <c r="AB117" s="123">
        <v>0</v>
      </c>
      <c r="AC117" s="120"/>
      <c r="AD117" s="119">
        <f t="shared" si="13"/>
        <v>0</v>
      </c>
      <c r="AE117" s="120"/>
      <c r="AF117" s="125">
        <f t="shared" si="14"/>
        <v>0</v>
      </c>
      <c r="AG117" s="108"/>
    </row>
    <row r="118" spans="1:33" s="117" customFormat="1" ht="15.75" customHeight="1">
      <c r="A118" s="108"/>
      <c r="B118" s="109"/>
      <c r="C118" s="109"/>
      <c r="D118" s="109"/>
      <c r="E118" s="109"/>
      <c r="F118" s="134"/>
      <c r="G118" s="112"/>
      <c r="H118" s="113"/>
      <c r="I118" s="113"/>
      <c r="J118" s="114"/>
      <c r="K118" s="89"/>
      <c r="L118" s="88"/>
      <c r="M118" s="88">
        <v>9</v>
      </c>
      <c r="N118" s="89">
        <v>1</v>
      </c>
      <c r="O118" s="116"/>
      <c r="P118" s="131" t="s">
        <v>56</v>
      </c>
      <c r="Q118" s="118"/>
      <c r="R118" s="119">
        <v>0</v>
      </c>
      <c r="S118" s="120"/>
      <c r="T118" s="119" t="s">
        <v>71</v>
      </c>
      <c r="U118" s="119">
        <v>645000</v>
      </c>
      <c r="V118" s="120"/>
      <c r="W118" s="122">
        <v>645000</v>
      </c>
      <c r="X118" s="174" t="e">
        <f>W118/R118</f>
        <v>#DIV/0!</v>
      </c>
      <c r="Y118" s="120"/>
      <c r="Z118" s="123">
        <v>384347.62</v>
      </c>
      <c r="AA118" s="124"/>
      <c r="AB118" s="123">
        <v>0</v>
      </c>
      <c r="AC118" s="120"/>
      <c r="AD118" s="119">
        <f>SUM(Z118+AB118)</f>
        <v>384347.62</v>
      </c>
      <c r="AE118" s="120"/>
      <c r="AF118" s="125">
        <f>W118-AD118</f>
        <v>260652.38</v>
      </c>
      <c r="AG118" s="108"/>
    </row>
    <row r="119" spans="1:33" s="100" customFormat="1" ht="15.75" customHeight="1">
      <c r="A119" s="98"/>
      <c r="B119" s="80"/>
      <c r="C119" s="80"/>
      <c r="D119" s="80"/>
      <c r="E119" s="80"/>
      <c r="F119" s="132"/>
      <c r="G119" s="83"/>
      <c r="H119" s="84"/>
      <c r="I119" s="84"/>
      <c r="J119" s="85"/>
      <c r="K119" s="86"/>
      <c r="L119" s="87"/>
      <c r="M119" s="88"/>
      <c r="N119" s="89"/>
      <c r="O119" s="99"/>
      <c r="Q119" s="101"/>
      <c r="R119" s="102"/>
      <c r="S119" s="103"/>
      <c r="T119" s="102"/>
      <c r="U119" s="102"/>
      <c r="V119" s="103"/>
      <c r="W119" s="105"/>
      <c r="X119" s="173"/>
      <c r="Y119" s="103"/>
      <c r="Z119" s="93"/>
      <c r="AA119" s="94"/>
      <c r="AB119" s="93"/>
      <c r="AC119" s="103"/>
      <c r="AD119" s="102"/>
      <c r="AE119" s="103"/>
      <c r="AF119" s="107"/>
      <c r="AG119" s="98"/>
    </row>
    <row r="120" spans="1:33" s="78" customFormat="1" ht="15.75" customHeight="1">
      <c r="A120" s="63"/>
      <c r="B120" s="64">
        <v>38</v>
      </c>
      <c r="C120" s="64">
        <v>4</v>
      </c>
      <c r="D120" s="64">
        <v>33</v>
      </c>
      <c r="E120" s="64">
        <v>34</v>
      </c>
      <c r="F120" s="158"/>
      <c r="G120" s="137"/>
      <c r="H120" s="138"/>
      <c r="I120" s="138"/>
      <c r="J120" s="139"/>
      <c r="K120" s="140"/>
      <c r="L120" s="141"/>
      <c r="M120" s="142"/>
      <c r="N120" s="143"/>
      <c r="O120" s="144"/>
      <c r="P120" s="74" t="s">
        <v>52</v>
      </c>
      <c r="Q120" s="145"/>
      <c r="R120" s="107"/>
      <c r="S120" s="77"/>
      <c r="T120" s="159"/>
      <c r="U120" s="107"/>
      <c r="V120" s="77"/>
      <c r="W120" s="107"/>
      <c r="X120" s="176"/>
      <c r="Y120" s="77"/>
      <c r="Z120" s="107"/>
      <c r="AA120" s="77"/>
      <c r="AB120" s="107"/>
      <c r="AC120" s="77"/>
      <c r="AD120" s="107"/>
      <c r="AE120" s="77"/>
      <c r="AF120" s="107"/>
      <c r="AG120" s="63"/>
    </row>
    <row r="121" spans="1:33" s="78" customFormat="1" ht="15.75" customHeight="1">
      <c r="A121" s="63"/>
      <c r="B121" s="146"/>
      <c r="C121" s="146"/>
      <c r="D121" s="146"/>
      <c r="E121" s="146"/>
      <c r="F121" s="160">
        <v>7</v>
      </c>
      <c r="G121" s="149">
        <v>3</v>
      </c>
      <c r="H121" s="150">
        <v>1</v>
      </c>
      <c r="I121" s="150"/>
      <c r="J121" s="151">
        <v>2</v>
      </c>
      <c r="K121" s="152"/>
      <c r="L121" s="153"/>
      <c r="M121" s="154"/>
      <c r="N121" s="155"/>
      <c r="O121" s="144"/>
      <c r="P121" s="91" t="s">
        <v>26</v>
      </c>
      <c r="Q121" s="145"/>
      <c r="R121" s="107"/>
      <c r="S121" s="77"/>
      <c r="T121" s="159"/>
      <c r="U121" s="107"/>
      <c r="V121" s="77"/>
      <c r="W121" s="107"/>
      <c r="X121" s="176"/>
      <c r="Y121" s="77"/>
      <c r="Z121" s="107"/>
      <c r="AA121" s="77"/>
      <c r="AB121" s="107"/>
      <c r="AC121" s="77"/>
      <c r="AD121" s="107"/>
      <c r="AE121" s="77"/>
      <c r="AF121" s="107"/>
      <c r="AG121" s="63"/>
    </row>
    <row r="122" spans="1:33" s="100" customFormat="1" ht="15.75" customHeight="1">
      <c r="A122" s="98"/>
      <c r="B122" s="80"/>
      <c r="C122" s="80"/>
      <c r="D122" s="80"/>
      <c r="E122" s="80"/>
      <c r="F122" s="132"/>
      <c r="G122" s="83"/>
      <c r="H122" s="84"/>
      <c r="I122" s="84"/>
      <c r="J122" s="85"/>
      <c r="K122" s="86">
        <v>6</v>
      </c>
      <c r="L122" s="87">
        <v>5</v>
      </c>
      <c r="M122" s="88"/>
      <c r="N122" s="89"/>
      <c r="O122" s="99"/>
      <c r="P122" s="100" t="s">
        <v>43</v>
      </c>
      <c r="Q122" s="101"/>
      <c r="R122" s="102">
        <f>SUM(R123)</f>
        <v>0</v>
      </c>
      <c r="S122" s="103"/>
      <c r="T122" s="102" t="s">
        <v>71</v>
      </c>
      <c r="U122" s="102">
        <f>SUM(U123)</f>
        <v>4000000</v>
      </c>
      <c r="V122" s="103"/>
      <c r="W122" s="105">
        <f>SUM(W123)</f>
        <v>4000000</v>
      </c>
      <c r="X122" s="173" t="e">
        <f>W122/R122</f>
        <v>#DIV/0!</v>
      </c>
      <c r="Y122" s="103"/>
      <c r="Z122" s="93">
        <f>SUM(Z123)</f>
        <v>3998517.98</v>
      </c>
      <c r="AA122" s="94"/>
      <c r="AB122" s="93">
        <f>SUM(AB123)</f>
        <v>0</v>
      </c>
      <c r="AC122" s="103"/>
      <c r="AD122" s="102">
        <f>SUM(AD123)</f>
        <v>3998517.98</v>
      </c>
      <c r="AE122" s="103"/>
      <c r="AF122" s="107">
        <f>SUM(AF123)</f>
        <v>1482.0200000000186</v>
      </c>
      <c r="AG122" s="98"/>
    </row>
    <row r="123" spans="1:33" s="117" customFormat="1" ht="15.75" customHeight="1">
      <c r="A123" s="108"/>
      <c r="B123" s="109"/>
      <c r="C123" s="109"/>
      <c r="D123" s="109"/>
      <c r="E123" s="109"/>
      <c r="F123" s="134"/>
      <c r="G123" s="112"/>
      <c r="H123" s="113"/>
      <c r="I123" s="113"/>
      <c r="J123" s="114"/>
      <c r="K123" s="89"/>
      <c r="L123" s="88"/>
      <c r="M123" s="88">
        <v>7</v>
      </c>
      <c r="N123" s="89">
        <v>1</v>
      </c>
      <c r="O123" s="116"/>
      <c r="P123" s="118" t="s">
        <v>38</v>
      </c>
      <c r="Q123" s="118"/>
      <c r="R123" s="119">
        <v>0</v>
      </c>
      <c r="S123" s="120"/>
      <c r="T123" s="119"/>
      <c r="U123" s="119">
        <v>4000000</v>
      </c>
      <c r="V123" s="120"/>
      <c r="W123" s="122">
        <f>R123+U123</f>
        <v>4000000</v>
      </c>
      <c r="X123" s="174" t="e">
        <f>W123/R123</f>
        <v>#DIV/0!</v>
      </c>
      <c r="Y123" s="120"/>
      <c r="Z123" s="123">
        <v>3998517.98</v>
      </c>
      <c r="AA123" s="124"/>
      <c r="AB123" s="123">
        <v>0</v>
      </c>
      <c r="AC123" s="120"/>
      <c r="AD123" s="119">
        <f>SUM(Z123+AB123)</f>
        <v>3998517.98</v>
      </c>
      <c r="AE123" s="120"/>
      <c r="AF123" s="125">
        <f>W123-AD123</f>
        <v>1482.0200000000186</v>
      </c>
      <c r="AG123" s="108"/>
    </row>
    <row r="124" spans="1:33" s="100" customFormat="1" ht="15.75" customHeight="1">
      <c r="A124" s="98"/>
      <c r="B124" s="80"/>
      <c r="C124" s="80"/>
      <c r="D124" s="80"/>
      <c r="E124" s="80"/>
      <c r="F124" s="132"/>
      <c r="G124" s="83"/>
      <c r="H124" s="84"/>
      <c r="I124" s="84"/>
      <c r="J124" s="85"/>
      <c r="K124" s="86"/>
      <c r="L124" s="87"/>
      <c r="M124" s="88"/>
      <c r="N124" s="89"/>
      <c r="O124" s="99"/>
      <c r="Q124" s="101"/>
      <c r="R124" s="102"/>
      <c r="S124" s="103"/>
      <c r="T124" s="102"/>
      <c r="U124" s="102"/>
      <c r="V124" s="103"/>
      <c r="W124" s="105"/>
      <c r="X124" s="173"/>
      <c r="Y124" s="103"/>
      <c r="Z124" s="93"/>
      <c r="AA124" s="94"/>
      <c r="AB124" s="93"/>
      <c r="AC124" s="103"/>
      <c r="AD124" s="102"/>
      <c r="AE124" s="103"/>
      <c r="AF124" s="107"/>
      <c r="AG124" s="98"/>
    </row>
    <row r="125" spans="1:33" s="78" customFormat="1" ht="15.75" customHeight="1">
      <c r="A125" s="63"/>
      <c r="B125" s="64">
        <v>38</v>
      </c>
      <c r="C125" s="64">
        <v>4</v>
      </c>
      <c r="D125" s="64">
        <v>38</v>
      </c>
      <c r="E125" s="64">
        <v>32</v>
      </c>
      <c r="F125" s="158"/>
      <c r="G125" s="137"/>
      <c r="H125" s="138"/>
      <c r="I125" s="138"/>
      <c r="J125" s="139"/>
      <c r="K125" s="140"/>
      <c r="L125" s="141"/>
      <c r="M125" s="142"/>
      <c r="N125" s="143"/>
      <c r="O125" s="144"/>
      <c r="P125" s="74" t="s">
        <v>18</v>
      </c>
      <c r="Q125" s="145"/>
      <c r="R125" s="107"/>
      <c r="S125" s="77"/>
      <c r="T125" s="159"/>
      <c r="U125" s="107"/>
      <c r="V125" s="77"/>
      <c r="W125" s="107"/>
      <c r="X125" s="176"/>
      <c r="Y125" s="77"/>
      <c r="Z125" s="107"/>
      <c r="AA125" s="77"/>
      <c r="AB125" s="107"/>
      <c r="AC125" s="77"/>
      <c r="AD125" s="107"/>
      <c r="AE125" s="77"/>
      <c r="AF125" s="107"/>
      <c r="AG125" s="63"/>
    </row>
    <row r="126" spans="1:33" s="78" customFormat="1" ht="15.75" customHeight="1">
      <c r="A126" s="63"/>
      <c r="B126" s="146"/>
      <c r="C126" s="146"/>
      <c r="D126" s="146"/>
      <c r="E126" s="146"/>
      <c r="F126" s="160">
        <v>7</v>
      </c>
      <c r="G126" s="149">
        <v>3</v>
      </c>
      <c r="H126" s="150">
        <v>2</v>
      </c>
      <c r="I126" s="150"/>
      <c r="J126" s="151">
        <v>2</v>
      </c>
      <c r="K126" s="152"/>
      <c r="L126" s="153"/>
      <c r="M126" s="154"/>
      <c r="N126" s="155"/>
      <c r="O126" s="144"/>
      <c r="P126" s="91" t="s">
        <v>26</v>
      </c>
      <c r="Q126" s="145"/>
      <c r="R126" s="107"/>
      <c r="S126" s="77"/>
      <c r="T126" s="159"/>
      <c r="U126" s="107"/>
      <c r="V126" s="77"/>
      <c r="W126" s="107"/>
      <c r="X126" s="176"/>
      <c r="Y126" s="77"/>
      <c r="Z126" s="107"/>
      <c r="AA126" s="77"/>
      <c r="AB126" s="107"/>
      <c r="AC126" s="77"/>
      <c r="AD126" s="107"/>
      <c r="AE126" s="77"/>
      <c r="AF126" s="107"/>
      <c r="AG126" s="63"/>
    </row>
    <row r="127" spans="1:33" s="100" customFormat="1" ht="15.75" customHeight="1">
      <c r="A127" s="98"/>
      <c r="B127" s="80"/>
      <c r="C127" s="80"/>
      <c r="D127" s="80"/>
      <c r="E127" s="80"/>
      <c r="F127" s="132"/>
      <c r="G127" s="83"/>
      <c r="H127" s="84"/>
      <c r="I127" s="84"/>
      <c r="J127" s="85"/>
      <c r="K127" s="86">
        <v>6</v>
      </c>
      <c r="L127" s="87">
        <v>1</v>
      </c>
      <c r="M127" s="88"/>
      <c r="N127" s="89"/>
      <c r="O127" s="99"/>
      <c r="P127" s="100" t="s">
        <v>21</v>
      </c>
      <c r="Q127" s="101"/>
      <c r="R127" s="102">
        <f>SUM(R128+R129)</f>
        <v>2046000</v>
      </c>
      <c r="S127" s="103"/>
      <c r="T127" s="133" t="s">
        <v>71</v>
      </c>
      <c r="U127" s="102">
        <f>SUM(U128+U129)</f>
        <v>3666600</v>
      </c>
      <c r="V127" s="103"/>
      <c r="W127" s="105">
        <f>SUM(W128+W129)</f>
        <v>5712600</v>
      </c>
      <c r="X127" s="173">
        <f aca="true" t="shared" si="15" ref="X127:X133">W127/R127</f>
        <v>2.79208211143695</v>
      </c>
      <c r="Y127" s="103"/>
      <c r="Z127" s="93">
        <f>SUM(Z128+Z129)</f>
        <v>2452722.5999999996</v>
      </c>
      <c r="AA127" s="94"/>
      <c r="AB127" s="93">
        <f>SUM(AB128+AB129)</f>
        <v>0</v>
      </c>
      <c r="AC127" s="103"/>
      <c r="AD127" s="102">
        <f>SUM(AD128+AD129)</f>
        <v>2452722.5999999996</v>
      </c>
      <c r="AE127" s="103"/>
      <c r="AF127" s="107">
        <f>SUM(AF128+AF129)</f>
        <v>3259877.4000000004</v>
      </c>
      <c r="AG127" s="98"/>
    </row>
    <row r="128" spans="1:33" s="117" customFormat="1" ht="15.75" customHeight="1">
      <c r="A128" s="108"/>
      <c r="B128" s="109"/>
      <c r="C128" s="109"/>
      <c r="D128" s="109"/>
      <c r="E128" s="109"/>
      <c r="F128" s="134"/>
      <c r="G128" s="112"/>
      <c r="H128" s="113"/>
      <c r="I128" s="113"/>
      <c r="J128" s="114"/>
      <c r="K128" s="89"/>
      <c r="L128" s="88"/>
      <c r="M128" s="88">
        <v>2</v>
      </c>
      <c r="N128" s="89">
        <v>3</v>
      </c>
      <c r="O128" s="116"/>
      <c r="P128" s="117" t="s">
        <v>29</v>
      </c>
      <c r="Q128" s="118"/>
      <c r="R128" s="119">
        <v>2046000</v>
      </c>
      <c r="S128" s="120"/>
      <c r="T128" s="119"/>
      <c r="U128" s="119">
        <v>3666600</v>
      </c>
      <c r="V128" s="120"/>
      <c r="W128" s="122">
        <f>2046000+U128</f>
        <v>5712600</v>
      </c>
      <c r="X128" s="174">
        <f t="shared" si="15"/>
        <v>2.79208211143695</v>
      </c>
      <c r="Y128" s="120"/>
      <c r="Z128" s="123">
        <v>2236223.51</v>
      </c>
      <c r="AA128" s="124"/>
      <c r="AB128" s="123">
        <v>0</v>
      </c>
      <c r="AC128" s="120"/>
      <c r="AD128" s="119">
        <f>SUM(Z128+AB128)</f>
        <v>2236223.51</v>
      </c>
      <c r="AE128" s="120"/>
      <c r="AF128" s="125">
        <f>W128-AD128</f>
        <v>3476376.49</v>
      </c>
      <c r="AG128" s="108"/>
    </row>
    <row r="129" spans="1:33" s="117" customFormat="1" ht="15.75" customHeight="1">
      <c r="A129" s="108"/>
      <c r="B129" s="109"/>
      <c r="C129" s="109"/>
      <c r="D129" s="109"/>
      <c r="E129" s="109"/>
      <c r="F129" s="134"/>
      <c r="G129" s="112"/>
      <c r="H129" s="113"/>
      <c r="I129" s="113"/>
      <c r="J129" s="114"/>
      <c r="K129" s="89"/>
      <c r="L129" s="88"/>
      <c r="M129" s="88">
        <v>2</v>
      </c>
      <c r="N129" s="89">
        <v>90</v>
      </c>
      <c r="O129" s="116"/>
      <c r="P129" s="117" t="s">
        <v>47</v>
      </c>
      <c r="Q129" s="118"/>
      <c r="R129" s="119">
        <v>0</v>
      </c>
      <c r="S129" s="120"/>
      <c r="T129" s="119"/>
      <c r="U129" s="119">
        <v>0</v>
      </c>
      <c r="V129" s="120"/>
      <c r="W129" s="122">
        <v>0</v>
      </c>
      <c r="X129" s="174"/>
      <c r="Y129" s="120"/>
      <c r="Z129" s="123">
        <v>216499.09</v>
      </c>
      <c r="AA129" s="124"/>
      <c r="AB129" s="123">
        <v>0</v>
      </c>
      <c r="AC129" s="120"/>
      <c r="AD129" s="119">
        <f>SUM(Z129+AB129)</f>
        <v>216499.09</v>
      </c>
      <c r="AE129" s="120"/>
      <c r="AF129" s="125">
        <f>W129-AD129</f>
        <v>-216499.09</v>
      </c>
      <c r="AG129" s="108"/>
    </row>
    <row r="130" spans="1:33" s="100" customFormat="1" ht="15.75" customHeight="1">
      <c r="A130" s="98"/>
      <c r="B130" s="80"/>
      <c r="C130" s="80"/>
      <c r="D130" s="80"/>
      <c r="E130" s="80"/>
      <c r="F130" s="132"/>
      <c r="G130" s="83"/>
      <c r="H130" s="84"/>
      <c r="I130" s="84"/>
      <c r="J130" s="85"/>
      <c r="K130" s="86">
        <v>6</v>
      </c>
      <c r="L130" s="87">
        <v>5</v>
      </c>
      <c r="M130" s="88"/>
      <c r="N130" s="89"/>
      <c r="O130" s="99"/>
      <c r="P130" s="100" t="s">
        <v>43</v>
      </c>
      <c r="Q130" s="101"/>
      <c r="R130" s="102">
        <f>SUM(R131)</f>
        <v>124000</v>
      </c>
      <c r="S130" s="103"/>
      <c r="T130" s="102"/>
      <c r="U130" s="102"/>
      <c r="V130" s="103"/>
      <c r="W130" s="105">
        <f>SUM(W131)</f>
        <v>124000</v>
      </c>
      <c r="X130" s="173">
        <f t="shared" si="15"/>
        <v>1</v>
      </c>
      <c r="Y130" s="103"/>
      <c r="Z130" s="93">
        <f>SUM(Z131)</f>
        <v>124000</v>
      </c>
      <c r="AA130" s="94"/>
      <c r="AB130" s="93">
        <f>SUM(AB131)</f>
        <v>0</v>
      </c>
      <c r="AC130" s="103"/>
      <c r="AD130" s="102">
        <f>SUM(AD131)</f>
        <v>124000</v>
      </c>
      <c r="AE130" s="103"/>
      <c r="AF130" s="107">
        <f>SUM(AF131)</f>
        <v>0</v>
      </c>
      <c r="AG130" s="98"/>
    </row>
    <row r="131" spans="1:33" s="117" customFormat="1" ht="15.75" customHeight="1">
      <c r="A131" s="108"/>
      <c r="B131" s="109"/>
      <c r="C131" s="109"/>
      <c r="D131" s="109"/>
      <c r="E131" s="109"/>
      <c r="F131" s="134"/>
      <c r="G131" s="112"/>
      <c r="H131" s="113"/>
      <c r="I131" s="113"/>
      <c r="J131" s="114"/>
      <c r="K131" s="89"/>
      <c r="L131" s="88"/>
      <c r="M131" s="88">
        <v>7</v>
      </c>
      <c r="N131" s="89">
        <v>1</v>
      </c>
      <c r="O131" s="116"/>
      <c r="P131" s="118" t="s">
        <v>38</v>
      </c>
      <c r="Q131" s="118"/>
      <c r="R131" s="119">
        <v>124000</v>
      </c>
      <c r="S131" s="120"/>
      <c r="T131" s="119"/>
      <c r="U131" s="119"/>
      <c r="V131" s="120"/>
      <c r="W131" s="122">
        <v>124000</v>
      </c>
      <c r="X131" s="174">
        <f t="shared" si="15"/>
        <v>1</v>
      </c>
      <c r="Y131" s="120"/>
      <c r="Z131" s="123">
        <v>124000</v>
      </c>
      <c r="AA131" s="124"/>
      <c r="AB131" s="123">
        <v>0</v>
      </c>
      <c r="AC131" s="120"/>
      <c r="AD131" s="119">
        <f>SUM(Z131+AB131)</f>
        <v>124000</v>
      </c>
      <c r="AE131" s="120"/>
      <c r="AF131" s="125">
        <f>W131-AD131</f>
        <v>0</v>
      </c>
      <c r="AG131" s="108"/>
    </row>
    <row r="132" spans="1:33" s="100" customFormat="1" ht="15.75" customHeight="1">
      <c r="A132" s="98"/>
      <c r="B132" s="80"/>
      <c r="C132" s="80"/>
      <c r="D132" s="80"/>
      <c r="E132" s="80"/>
      <c r="F132" s="132"/>
      <c r="G132" s="83"/>
      <c r="H132" s="84"/>
      <c r="I132" s="84"/>
      <c r="J132" s="85">
        <v>7</v>
      </c>
      <c r="K132" s="86">
        <v>6</v>
      </c>
      <c r="L132" s="87">
        <v>1</v>
      </c>
      <c r="M132" s="88"/>
      <c r="N132" s="89"/>
      <c r="O132" s="99"/>
      <c r="P132" s="100" t="s">
        <v>21</v>
      </c>
      <c r="Q132" s="101"/>
      <c r="R132" s="102">
        <f>SUM(R133)</f>
        <v>4580000</v>
      </c>
      <c r="S132" s="103"/>
      <c r="T132" s="133" t="s">
        <v>71</v>
      </c>
      <c r="U132" s="102">
        <f>SUM(U133)</f>
        <v>26049096.57</v>
      </c>
      <c r="V132" s="103"/>
      <c r="W132" s="105">
        <f>SUM(W133)</f>
        <v>30629096.57</v>
      </c>
      <c r="X132" s="173">
        <f t="shared" si="15"/>
        <v>6.687575670305677</v>
      </c>
      <c r="Y132" s="103"/>
      <c r="Z132" s="93">
        <f>SUM(Z133)</f>
        <v>0</v>
      </c>
      <c r="AA132" s="94"/>
      <c r="AB132" s="93">
        <f>SUM(AB133)</f>
        <v>0</v>
      </c>
      <c r="AC132" s="103"/>
      <c r="AD132" s="102">
        <f>SUM(AD133)</f>
        <v>0</v>
      </c>
      <c r="AE132" s="103"/>
      <c r="AF132" s="107">
        <f>SUM(AF133)</f>
        <v>30629096.57</v>
      </c>
      <c r="AG132" s="98"/>
    </row>
    <row r="133" spans="1:33" s="117" customFormat="1" ht="15.75" customHeight="1">
      <c r="A133" s="108"/>
      <c r="B133" s="109"/>
      <c r="C133" s="109"/>
      <c r="D133" s="109"/>
      <c r="E133" s="109"/>
      <c r="F133" s="134"/>
      <c r="G133" s="112"/>
      <c r="H133" s="113"/>
      <c r="I133" s="113"/>
      <c r="J133" s="114"/>
      <c r="K133" s="89"/>
      <c r="L133" s="88"/>
      <c r="M133" s="88">
        <v>2</v>
      </c>
      <c r="N133" s="89">
        <v>3</v>
      </c>
      <c r="O133" s="116"/>
      <c r="P133" s="117" t="s">
        <v>29</v>
      </c>
      <c r="Q133" s="118"/>
      <c r="R133" s="119">
        <v>4580000</v>
      </c>
      <c r="S133" s="120"/>
      <c r="T133" s="161"/>
      <c r="U133" s="119">
        <v>26049096.57</v>
      </c>
      <c r="V133" s="120"/>
      <c r="W133" s="122">
        <f>4580000+U133</f>
        <v>30629096.57</v>
      </c>
      <c r="X133" s="174">
        <f t="shared" si="15"/>
        <v>6.687575670305677</v>
      </c>
      <c r="Y133" s="120"/>
      <c r="Z133" s="123">
        <v>0</v>
      </c>
      <c r="AA133" s="124"/>
      <c r="AB133" s="123">
        <v>0</v>
      </c>
      <c r="AC133" s="120"/>
      <c r="AD133" s="119">
        <f>SUM(Z133+AB133)</f>
        <v>0</v>
      </c>
      <c r="AE133" s="120"/>
      <c r="AF133" s="125">
        <f>W133-AD133</f>
        <v>30629096.57</v>
      </c>
      <c r="AG133" s="108"/>
    </row>
    <row r="134" spans="1:33" s="100" customFormat="1" ht="15.75" customHeight="1">
      <c r="A134" s="98"/>
      <c r="B134" s="80"/>
      <c r="C134" s="80"/>
      <c r="D134" s="80"/>
      <c r="E134" s="80"/>
      <c r="F134" s="132"/>
      <c r="G134" s="83"/>
      <c r="H134" s="84"/>
      <c r="I134" s="84"/>
      <c r="J134" s="85"/>
      <c r="K134" s="86"/>
      <c r="L134" s="87"/>
      <c r="M134" s="88"/>
      <c r="N134" s="89"/>
      <c r="O134" s="99"/>
      <c r="Q134" s="101"/>
      <c r="R134" s="102"/>
      <c r="S134" s="103"/>
      <c r="T134" s="104"/>
      <c r="U134" s="102"/>
      <c r="V134" s="103"/>
      <c r="W134" s="105"/>
      <c r="X134" s="173"/>
      <c r="Y134" s="103"/>
      <c r="Z134" s="93"/>
      <c r="AA134" s="94"/>
      <c r="AB134" s="93"/>
      <c r="AC134" s="103"/>
      <c r="AD134" s="102"/>
      <c r="AE134" s="103"/>
      <c r="AF134" s="107"/>
      <c r="AG134" s="98"/>
    </row>
    <row r="135" spans="1:33" s="78" customFormat="1" ht="15.75" customHeight="1">
      <c r="A135" s="63"/>
      <c r="B135" s="64">
        <v>38</v>
      </c>
      <c r="C135" s="64">
        <v>4</v>
      </c>
      <c r="D135" s="64">
        <v>43</v>
      </c>
      <c r="E135" s="64">
        <v>43</v>
      </c>
      <c r="F135" s="158"/>
      <c r="G135" s="137"/>
      <c r="H135" s="138"/>
      <c r="I135" s="138"/>
      <c r="J135" s="139"/>
      <c r="K135" s="140"/>
      <c r="L135" s="141"/>
      <c r="M135" s="142"/>
      <c r="N135" s="143"/>
      <c r="O135" s="144"/>
      <c r="P135" s="74" t="s">
        <v>20</v>
      </c>
      <c r="Q135" s="145"/>
      <c r="R135" s="107"/>
      <c r="S135" s="77"/>
      <c r="T135" s="107"/>
      <c r="U135" s="107"/>
      <c r="V135" s="77"/>
      <c r="W135" s="107"/>
      <c r="X135" s="176"/>
      <c r="Y135" s="77"/>
      <c r="Z135" s="107"/>
      <c r="AA135" s="77"/>
      <c r="AB135" s="107"/>
      <c r="AC135" s="77"/>
      <c r="AD135" s="107"/>
      <c r="AE135" s="77"/>
      <c r="AF135" s="107"/>
      <c r="AG135" s="63"/>
    </row>
    <row r="136" spans="1:33" s="78" customFormat="1" ht="15.75" customHeight="1">
      <c r="A136" s="63"/>
      <c r="B136" s="146"/>
      <c r="C136" s="146"/>
      <c r="D136" s="146"/>
      <c r="E136" s="146"/>
      <c r="F136" s="160">
        <v>9</v>
      </c>
      <c r="G136" s="149">
        <v>4</v>
      </c>
      <c r="H136" s="150">
        <v>1</v>
      </c>
      <c r="I136" s="150"/>
      <c r="J136" s="151">
        <v>2</v>
      </c>
      <c r="K136" s="152"/>
      <c r="L136" s="153"/>
      <c r="M136" s="154"/>
      <c r="N136" s="155"/>
      <c r="O136" s="144"/>
      <c r="P136" s="162" t="s">
        <v>16</v>
      </c>
      <c r="Q136" s="145"/>
      <c r="R136" s="107"/>
      <c r="S136" s="77"/>
      <c r="T136" s="107"/>
      <c r="U136" s="107"/>
      <c r="V136" s="77"/>
      <c r="W136" s="107"/>
      <c r="X136" s="176"/>
      <c r="Y136" s="77"/>
      <c r="Z136" s="107"/>
      <c r="AA136" s="77"/>
      <c r="AB136" s="107"/>
      <c r="AC136" s="77"/>
      <c r="AD136" s="107"/>
      <c r="AE136" s="77"/>
      <c r="AF136" s="107"/>
      <c r="AG136" s="63"/>
    </row>
    <row r="137" spans="1:33" s="100" customFormat="1" ht="15.75" customHeight="1">
      <c r="A137" s="98"/>
      <c r="B137" s="80"/>
      <c r="C137" s="80"/>
      <c r="D137" s="80"/>
      <c r="E137" s="80"/>
      <c r="F137" s="132"/>
      <c r="G137" s="83"/>
      <c r="H137" s="84"/>
      <c r="I137" s="84"/>
      <c r="J137" s="85"/>
      <c r="K137" s="86">
        <v>6</v>
      </c>
      <c r="L137" s="87">
        <v>5</v>
      </c>
      <c r="M137" s="88"/>
      <c r="N137" s="89"/>
      <c r="O137" s="99"/>
      <c r="P137" s="100" t="s">
        <v>43</v>
      </c>
      <c r="Q137" s="101"/>
      <c r="R137" s="102">
        <f>SUM(R138:R138)</f>
        <v>1000000</v>
      </c>
      <c r="S137" s="103"/>
      <c r="T137" s="102" t="s">
        <v>75</v>
      </c>
      <c r="U137" s="102">
        <f>SUM(U138:U138)</f>
        <v>999000</v>
      </c>
      <c r="V137" s="103"/>
      <c r="W137" s="105">
        <f>SUM(W138:W138)</f>
        <v>1000</v>
      </c>
      <c r="X137" s="173">
        <f>W137/R137</f>
        <v>0.001</v>
      </c>
      <c r="Y137" s="103"/>
      <c r="Z137" s="93">
        <f>SUM(Z138:Z138)</f>
        <v>0</v>
      </c>
      <c r="AA137" s="94"/>
      <c r="AB137" s="93">
        <f>SUM(AB138:AB138)</f>
        <v>0</v>
      </c>
      <c r="AC137" s="103"/>
      <c r="AD137" s="102">
        <f>SUM(AD138:AD138)</f>
        <v>0</v>
      </c>
      <c r="AE137" s="103"/>
      <c r="AF137" s="107">
        <f>SUM(AF138:AF138)</f>
        <v>1000</v>
      </c>
      <c r="AG137" s="98"/>
    </row>
    <row r="138" spans="1:33" s="117" customFormat="1" ht="15.75" customHeight="1">
      <c r="A138" s="108"/>
      <c r="B138" s="109"/>
      <c r="C138" s="109"/>
      <c r="D138" s="109"/>
      <c r="E138" s="109"/>
      <c r="F138" s="134"/>
      <c r="G138" s="112"/>
      <c r="H138" s="113"/>
      <c r="I138" s="113"/>
      <c r="J138" s="114"/>
      <c r="K138" s="89"/>
      <c r="L138" s="88"/>
      <c r="M138" s="88">
        <v>7</v>
      </c>
      <c r="N138" s="89">
        <v>1</v>
      </c>
      <c r="O138" s="116"/>
      <c r="P138" s="131" t="s">
        <v>38</v>
      </c>
      <c r="Q138" s="118"/>
      <c r="R138" s="119">
        <v>1000000</v>
      </c>
      <c r="S138" s="120"/>
      <c r="T138" s="119" t="s">
        <v>75</v>
      </c>
      <c r="U138" s="179">
        <v>999000</v>
      </c>
      <c r="V138" s="120"/>
      <c r="W138" s="122">
        <f>1000000-999000</f>
        <v>1000</v>
      </c>
      <c r="X138" s="174">
        <f>W138/R138</f>
        <v>0.001</v>
      </c>
      <c r="Y138" s="120"/>
      <c r="Z138" s="123">
        <v>0</v>
      </c>
      <c r="AA138" s="124"/>
      <c r="AB138" s="123">
        <v>0</v>
      </c>
      <c r="AC138" s="120"/>
      <c r="AD138" s="119">
        <f>SUM(Z138+AB138)</f>
        <v>0</v>
      </c>
      <c r="AE138" s="120"/>
      <c r="AF138" s="125">
        <f>W138-AD138</f>
        <v>1000</v>
      </c>
      <c r="AG138" s="108"/>
    </row>
    <row r="139" spans="1:33" s="100" customFormat="1" ht="15.75" customHeight="1">
      <c r="A139" s="98"/>
      <c r="B139" s="80"/>
      <c r="C139" s="80"/>
      <c r="D139" s="80"/>
      <c r="E139" s="80"/>
      <c r="F139" s="132"/>
      <c r="G139" s="83"/>
      <c r="H139" s="84"/>
      <c r="I139" s="84"/>
      <c r="J139" s="85"/>
      <c r="K139" s="86"/>
      <c r="L139" s="87"/>
      <c r="M139" s="88"/>
      <c r="N139" s="89"/>
      <c r="O139" s="99"/>
      <c r="P139" s="128"/>
      <c r="Q139" s="101"/>
      <c r="R139" s="102"/>
      <c r="S139" s="103"/>
      <c r="T139" s="102"/>
      <c r="U139" s="102"/>
      <c r="V139" s="103"/>
      <c r="W139" s="105"/>
      <c r="X139" s="173"/>
      <c r="Y139" s="103"/>
      <c r="Z139" s="93"/>
      <c r="AA139" s="94"/>
      <c r="AB139" s="93"/>
      <c r="AC139" s="103"/>
      <c r="AD139" s="102"/>
      <c r="AE139" s="103"/>
      <c r="AF139" s="107"/>
      <c r="AG139" s="98"/>
    </row>
    <row r="140" spans="1:33" s="78" customFormat="1" ht="15.75" customHeight="1" hidden="1">
      <c r="A140" s="63"/>
      <c r="B140" s="64">
        <v>38</v>
      </c>
      <c r="C140" s="64">
        <v>4</v>
      </c>
      <c r="D140" s="65">
        <v>53</v>
      </c>
      <c r="E140" s="64">
        <v>56</v>
      </c>
      <c r="F140" s="136"/>
      <c r="G140" s="137"/>
      <c r="H140" s="138"/>
      <c r="I140" s="138"/>
      <c r="J140" s="139"/>
      <c r="K140" s="140"/>
      <c r="L140" s="141"/>
      <c r="M140" s="142"/>
      <c r="N140" s="143"/>
      <c r="O140" s="144"/>
      <c r="P140" s="74" t="s">
        <v>0</v>
      </c>
      <c r="Q140" s="145"/>
      <c r="R140" s="107"/>
      <c r="S140" s="77"/>
      <c r="T140" s="107"/>
      <c r="U140" s="107"/>
      <c r="V140" s="77"/>
      <c r="W140" s="107"/>
      <c r="X140" s="176"/>
      <c r="Y140" s="77"/>
      <c r="Z140" s="107"/>
      <c r="AA140" s="77"/>
      <c r="AB140" s="107"/>
      <c r="AC140" s="77"/>
      <c r="AD140" s="107"/>
      <c r="AE140" s="77"/>
      <c r="AF140" s="107"/>
      <c r="AG140" s="63"/>
    </row>
    <row r="141" spans="1:33" s="78" customFormat="1" ht="15.75" customHeight="1" hidden="1">
      <c r="A141" s="63"/>
      <c r="B141" s="146"/>
      <c r="C141" s="146"/>
      <c r="D141" s="147"/>
      <c r="E141" s="146"/>
      <c r="F141" s="148">
        <v>9</v>
      </c>
      <c r="G141" s="149">
        <v>4</v>
      </c>
      <c r="H141" s="150">
        <v>1</v>
      </c>
      <c r="I141" s="150"/>
      <c r="J141" s="151">
        <v>2</v>
      </c>
      <c r="K141" s="152"/>
      <c r="L141" s="153"/>
      <c r="M141" s="154"/>
      <c r="N141" s="155"/>
      <c r="O141" s="144"/>
      <c r="P141" s="162" t="s">
        <v>16</v>
      </c>
      <c r="Q141" s="145"/>
      <c r="R141" s="107"/>
      <c r="S141" s="77"/>
      <c r="T141" s="107"/>
      <c r="U141" s="107"/>
      <c r="V141" s="77"/>
      <c r="W141" s="107"/>
      <c r="X141" s="176"/>
      <c r="Y141" s="77"/>
      <c r="Z141" s="107"/>
      <c r="AA141" s="77"/>
      <c r="AB141" s="107"/>
      <c r="AC141" s="77"/>
      <c r="AD141" s="107"/>
      <c r="AE141" s="77"/>
      <c r="AF141" s="107"/>
      <c r="AG141" s="63"/>
    </row>
    <row r="142" spans="1:33" s="100" customFormat="1" ht="15.75" customHeight="1" hidden="1">
      <c r="A142" s="98"/>
      <c r="B142" s="80"/>
      <c r="C142" s="80"/>
      <c r="D142" s="81"/>
      <c r="E142" s="80"/>
      <c r="F142" s="82"/>
      <c r="G142" s="83"/>
      <c r="H142" s="84"/>
      <c r="I142" s="84"/>
      <c r="J142" s="85"/>
      <c r="K142" s="86">
        <v>6</v>
      </c>
      <c r="L142" s="87">
        <v>5</v>
      </c>
      <c r="M142" s="88"/>
      <c r="N142" s="89"/>
      <c r="O142" s="99"/>
      <c r="P142" s="100" t="s">
        <v>43</v>
      </c>
      <c r="Q142" s="101"/>
      <c r="R142" s="102">
        <f>SUM(R143)</f>
        <v>0</v>
      </c>
      <c r="S142" s="103"/>
      <c r="T142" s="102"/>
      <c r="U142" s="128"/>
      <c r="V142" s="103"/>
      <c r="W142" s="105">
        <f>SUM(W143)</f>
        <v>0</v>
      </c>
      <c r="X142" s="173" t="e">
        <f>W142/R142</f>
        <v>#DIV/0!</v>
      </c>
      <c r="Y142" s="103"/>
      <c r="Z142" s="93">
        <f>SUM(Z143)</f>
        <v>0</v>
      </c>
      <c r="AA142" s="94"/>
      <c r="AB142" s="93">
        <f>SUM(AB143)</f>
        <v>0</v>
      </c>
      <c r="AC142" s="103"/>
      <c r="AD142" s="102">
        <f>SUM(AD143)</f>
        <v>0</v>
      </c>
      <c r="AE142" s="103"/>
      <c r="AF142" s="107">
        <f>SUM(AF143)</f>
        <v>0</v>
      </c>
      <c r="AG142" s="98"/>
    </row>
    <row r="143" spans="1:33" s="117" customFormat="1" ht="15.75" customHeight="1" hidden="1">
      <c r="A143" s="108"/>
      <c r="B143" s="109"/>
      <c r="C143" s="109"/>
      <c r="D143" s="109"/>
      <c r="E143" s="109"/>
      <c r="F143" s="134"/>
      <c r="G143" s="112"/>
      <c r="H143" s="113"/>
      <c r="I143" s="113"/>
      <c r="J143" s="114"/>
      <c r="K143" s="89"/>
      <c r="L143" s="88"/>
      <c r="M143" s="88">
        <v>7</v>
      </c>
      <c r="N143" s="89">
        <v>1</v>
      </c>
      <c r="O143" s="116"/>
      <c r="P143" s="131" t="s">
        <v>38</v>
      </c>
      <c r="Q143" s="118"/>
      <c r="R143" s="119">
        <v>0</v>
      </c>
      <c r="S143" s="120"/>
      <c r="T143" s="119"/>
      <c r="U143" s="131"/>
      <c r="V143" s="120"/>
      <c r="W143" s="122">
        <f>R143+U143</f>
        <v>0</v>
      </c>
      <c r="X143" s="174" t="e">
        <f>W143/R143</f>
        <v>#DIV/0!</v>
      </c>
      <c r="Y143" s="120"/>
      <c r="Z143" s="123">
        <v>0</v>
      </c>
      <c r="AA143" s="124"/>
      <c r="AB143" s="123">
        <v>0</v>
      </c>
      <c r="AC143" s="120"/>
      <c r="AD143" s="119">
        <f>SUM(Z143+AB143)</f>
        <v>0</v>
      </c>
      <c r="AE143" s="120"/>
      <c r="AF143" s="125">
        <f>W143-AD143</f>
        <v>0</v>
      </c>
      <c r="AG143" s="108"/>
    </row>
    <row r="144" spans="1:33" s="100" customFormat="1" ht="15.75" customHeight="1" hidden="1">
      <c r="A144" s="98"/>
      <c r="B144" s="80"/>
      <c r="C144" s="81"/>
      <c r="D144" s="81"/>
      <c r="E144" s="81"/>
      <c r="F144" s="82"/>
      <c r="G144" s="83"/>
      <c r="H144" s="84"/>
      <c r="I144" s="84"/>
      <c r="J144" s="85"/>
      <c r="K144" s="86"/>
      <c r="L144" s="87"/>
      <c r="M144" s="88"/>
      <c r="N144" s="89"/>
      <c r="O144" s="99"/>
      <c r="P144" s="128"/>
      <c r="Q144" s="101"/>
      <c r="R144" s="102"/>
      <c r="S144" s="103"/>
      <c r="T144" s="102"/>
      <c r="U144" s="102"/>
      <c r="V144" s="103"/>
      <c r="W144" s="105"/>
      <c r="X144" s="173"/>
      <c r="Y144" s="103"/>
      <c r="Z144" s="93"/>
      <c r="AA144" s="94"/>
      <c r="AB144" s="93"/>
      <c r="AC144" s="103"/>
      <c r="AD144" s="102"/>
      <c r="AE144" s="103"/>
      <c r="AF144" s="107"/>
      <c r="AG144" s="98"/>
    </row>
    <row r="145" spans="1:33" s="78" customFormat="1" ht="15.75" customHeight="1">
      <c r="A145" s="63"/>
      <c r="B145" s="64">
        <v>38</v>
      </c>
      <c r="C145" s="64">
        <v>4</v>
      </c>
      <c r="D145" s="65">
        <v>55</v>
      </c>
      <c r="E145" s="64">
        <v>57</v>
      </c>
      <c r="F145" s="136"/>
      <c r="G145" s="137"/>
      <c r="H145" s="138"/>
      <c r="I145" s="138"/>
      <c r="J145" s="139"/>
      <c r="K145" s="140"/>
      <c r="L145" s="141"/>
      <c r="M145" s="142"/>
      <c r="N145" s="143"/>
      <c r="O145" s="144"/>
      <c r="P145" s="74" t="s">
        <v>44</v>
      </c>
      <c r="Q145" s="145"/>
      <c r="R145" s="107"/>
      <c r="S145" s="77"/>
      <c r="T145" s="107"/>
      <c r="U145" s="107"/>
      <c r="V145" s="77"/>
      <c r="W145" s="107"/>
      <c r="X145" s="176"/>
      <c r="Y145" s="77"/>
      <c r="Z145" s="107"/>
      <c r="AA145" s="77"/>
      <c r="AB145" s="107"/>
      <c r="AC145" s="77"/>
      <c r="AD145" s="107"/>
      <c r="AE145" s="77"/>
      <c r="AF145" s="107"/>
      <c r="AG145" s="63"/>
    </row>
    <row r="146" spans="1:33" s="78" customFormat="1" ht="15.75" customHeight="1">
      <c r="A146" s="63"/>
      <c r="B146" s="146"/>
      <c r="C146" s="146"/>
      <c r="D146" s="147"/>
      <c r="E146" s="146"/>
      <c r="F146" s="148">
        <v>9</v>
      </c>
      <c r="G146" s="149">
        <v>4</v>
      </c>
      <c r="H146" s="150">
        <v>1</v>
      </c>
      <c r="I146" s="150"/>
      <c r="J146" s="151">
        <v>2</v>
      </c>
      <c r="K146" s="152"/>
      <c r="L146" s="153"/>
      <c r="M146" s="154"/>
      <c r="N146" s="155"/>
      <c r="O146" s="144"/>
      <c r="P146" s="162" t="s">
        <v>16</v>
      </c>
      <c r="Q146" s="145"/>
      <c r="R146" s="107"/>
      <c r="S146" s="77"/>
      <c r="T146" s="107"/>
      <c r="U146" s="107"/>
      <c r="V146" s="77"/>
      <c r="W146" s="107"/>
      <c r="X146" s="176"/>
      <c r="Y146" s="77"/>
      <c r="Z146" s="107"/>
      <c r="AA146" s="77"/>
      <c r="AB146" s="107"/>
      <c r="AC146" s="77"/>
      <c r="AD146" s="107"/>
      <c r="AE146" s="77"/>
      <c r="AF146" s="107"/>
      <c r="AG146" s="63"/>
    </row>
    <row r="147" spans="1:33" s="100" customFormat="1" ht="15.75" customHeight="1">
      <c r="A147" s="98"/>
      <c r="B147" s="80"/>
      <c r="C147" s="80"/>
      <c r="D147" s="81"/>
      <c r="E147" s="80"/>
      <c r="F147" s="82"/>
      <c r="G147" s="83"/>
      <c r="H147" s="84"/>
      <c r="I147" s="84"/>
      <c r="J147" s="85"/>
      <c r="K147" s="86">
        <v>6</v>
      </c>
      <c r="L147" s="87">
        <v>5</v>
      </c>
      <c r="M147" s="88"/>
      <c r="N147" s="89"/>
      <c r="O147" s="99"/>
      <c r="P147" s="100" t="s">
        <v>43</v>
      </c>
      <c r="Q147" s="101"/>
      <c r="R147" s="102">
        <f>SUM(R148)</f>
        <v>200000</v>
      </c>
      <c r="S147" s="103"/>
      <c r="T147" s="102"/>
      <c r="U147" s="102"/>
      <c r="V147" s="103"/>
      <c r="W147" s="105">
        <f>SUM(W148)</f>
        <v>200000</v>
      </c>
      <c r="X147" s="173">
        <f>W147/R147</f>
        <v>1</v>
      </c>
      <c r="Y147" s="103"/>
      <c r="Z147" s="93">
        <f>SUM(Z148)</f>
        <v>199691.96</v>
      </c>
      <c r="AA147" s="94"/>
      <c r="AB147" s="93">
        <f>SUM(AB148)</f>
        <v>0</v>
      </c>
      <c r="AC147" s="103"/>
      <c r="AD147" s="102">
        <f>SUM(AD148)</f>
        <v>199691.96</v>
      </c>
      <c r="AE147" s="103"/>
      <c r="AF147" s="107">
        <f>SUM(AF148)</f>
        <v>308.04000000000815</v>
      </c>
      <c r="AG147" s="98"/>
    </row>
    <row r="148" spans="1:33" s="117" customFormat="1" ht="15.75" customHeight="1">
      <c r="A148" s="108"/>
      <c r="B148" s="109"/>
      <c r="C148" s="109"/>
      <c r="D148" s="109"/>
      <c r="E148" s="109"/>
      <c r="F148" s="134"/>
      <c r="G148" s="112"/>
      <c r="H148" s="113"/>
      <c r="I148" s="113"/>
      <c r="J148" s="114"/>
      <c r="K148" s="89"/>
      <c r="L148" s="88"/>
      <c r="M148" s="88">
        <v>7</v>
      </c>
      <c r="N148" s="89">
        <v>1</v>
      </c>
      <c r="O148" s="116"/>
      <c r="P148" s="131" t="s">
        <v>38</v>
      </c>
      <c r="Q148" s="118"/>
      <c r="R148" s="119">
        <v>200000</v>
      </c>
      <c r="S148" s="120"/>
      <c r="T148" s="119"/>
      <c r="U148" s="119"/>
      <c r="V148" s="120"/>
      <c r="W148" s="122">
        <f>100000+100000</f>
        <v>200000</v>
      </c>
      <c r="X148" s="174">
        <f>W148/R148</f>
        <v>1</v>
      </c>
      <c r="Y148" s="120"/>
      <c r="Z148" s="123">
        <v>199691.96</v>
      </c>
      <c r="AA148" s="124"/>
      <c r="AB148" s="123">
        <v>0</v>
      </c>
      <c r="AC148" s="120"/>
      <c r="AD148" s="119">
        <f>SUM(Z148+AB148)</f>
        <v>199691.96</v>
      </c>
      <c r="AE148" s="120"/>
      <c r="AF148" s="125">
        <f>W148-AD148</f>
        <v>308.04000000000815</v>
      </c>
      <c r="AG148" s="108"/>
    </row>
    <row r="149" spans="1:33" s="100" customFormat="1" ht="15.75" customHeight="1">
      <c r="A149" s="98"/>
      <c r="B149" s="80"/>
      <c r="C149" s="81"/>
      <c r="D149" s="81"/>
      <c r="E149" s="81"/>
      <c r="F149" s="82"/>
      <c r="G149" s="83"/>
      <c r="H149" s="84"/>
      <c r="I149" s="84"/>
      <c r="J149" s="85"/>
      <c r="K149" s="86"/>
      <c r="L149" s="87"/>
      <c r="M149" s="88"/>
      <c r="N149" s="89"/>
      <c r="O149" s="99"/>
      <c r="P149" s="128"/>
      <c r="Q149" s="101"/>
      <c r="R149" s="102"/>
      <c r="S149" s="103"/>
      <c r="T149" s="102"/>
      <c r="U149" s="102"/>
      <c r="V149" s="103"/>
      <c r="W149" s="105"/>
      <c r="X149" s="106"/>
      <c r="Y149" s="103"/>
      <c r="Z149" s="93"/>
      <c r="AA149" s="94"/>
      <c r="AB149" s="93"/>
      <c r="AC149" s="103"/>
      <c r="AD149" s="102"/>
      <c r="AE149" s="103"/>
      <c r="AF149" s="107"/>
      <c r="AG149" s="98"/>
    </row>
    <row r="150" spans="1:33" s="100" customFormat="1" ht="15.75" customHeight="1">
      <c r="A150" s="98"/>
      <c r="B150" s="80"/>
      <c r="C150" s="80"/>
      <c r="D150" s="81"/>
      <c r="E150" s="80"/>
      <c r="F150" s="82"/>
      <c r="G150" s="83"/>
      <c r="H150" s="84"/>
      <c r="I150" s="84"/>
      <c r="J150" s="85"/>
      <c r="K150" s="86"/>
      <c r="L150" s="87"/>
      <c r="M150" s="88"/>
      <c r="N150" s="89"/>
      <c r="O150" s="99"/>
      <c r="P150" s="128"/>
      <c r="Q150" s="101"/>
      <c r="R150" s="102"/>
      <c r="S150" s="103"/>
      <c r="T150" s="102"/>
      <c r="U150" s="102"/>
      <c r="V150" s="103"/>
      <c r="W150" s="105"/>
      <c r="X150" s="106"/>
      <c r="Y150" s="103"/>
      <c r="Z150" s="93"/>
      <c r="AA150" s="94"/>
      <c r="AB150" s="93"/>
      <c r="AC150" s="103"/>
      <c r="AD150" s="102"/>
      <c r="AE150" s="103"/>
      <c r="AF150" s="107"/>
      <c r="AG150" s="98"/>
    </row>
    <row r="151" spans="1:33" s="100" customFormat="1" ht="15.75" customHeight="1">
      <c r="A151" s="98"/>
      <c r="B151" s="80"/>
      <c r="C151" s="80"/>
      <c r="D151" s="80"/>
      <c r="E151" s="80"/>
      <c r="F151" s="132"/>
      <c r="G151" s="83"/>
      <c r="H151" s="84"/>
      <c r="I151" s="84"/>
      <c r="J151" s="85"/>
      <c r="K151" s="86"/>
      <c r="L151" s="87"/>
      <c r="M151" s="88"/>
      <c r="N151" s="89"/>
      <c r="O151" s="99"/>
      <c r="P151" s="128"/>
      <c r="Q151" s="101"/>
      <c r="R151" s="102"/>
      <c r="S151" s="103"/>
      <c r="T151" s="102"/>
      <c r="U151" s="102"/>
      <c r="V151" s="103"/>
      <c r="W151" s="105"/>
      <c r="X151" s="106"/>
      <c r="Y151" s="103"/>
      <c r="Z151" s="93"/>
      <c r="AA151" s="94"/>
      <c r="AB151" s="93"/>
      <c r="AC151" s="103"/>
      <c r="AD151" s="102"/>
      <c r="AE151" s="103"/>
      <c r="AF151" s="107"/>
      <c r="AG151" s="98"/>
    </row>
    <row r="152" spans="2:32" s="100" customFormat="1" ht="12.75">
      <c r="B152" s="163"/>
      <c r="C152" s="163"/>
      <c r="D152" s="163"/>
      <c r="E152" s="163"/>
      <c r="F152" s="164"/>
      <c r="G152" s="165"/>
      <c r="H152" s="165"/>
      <c r="I152" s="165"/>
      <c r="J152" s="166"/>
      <c r="K152" s="167"/>
      <c r="L152" s="168"/>
      <c r="M152" s="169"/>
      <c r="N152" s="170"/>
      <c r="O152" s="171"/>
      <c r="R152" s="172"/>
      <c r="S152" s="172"/>
      <c r="T152" s="172"/>
      <c r="U152" s="172"/>
      <c r="V152" s="103"/>
      <c r="W152" s="172"/>
      <c r="X152" s="172"/>
      <c r="Y152" s="103"/>
      <c r="Z152" s="172"/>
      <c r="AA152" s="103"/>
      <c r="AB152" s="172"/>
      <c r="AC152" s="103"/>
      <c r="AD152" s="172"/>
      <c r="AE152" s="103"/>
      <c r="AF152" s="172"/>
    </row>
    <row r="153" spans="2:32" s="100" customFormat="1" ht="12.75">
      <c r="B153" s="163"/>
      <c r="C153" s="163"/>
      <c r="D153" s="163"/>
      <c r="E153" s="163"/>
      <c r="F153" s="164"/>
      <c r="G153" s="165"/>
      <c r="H153" s="165"/>
      <c r="I153" s="165"/>
      <c r="J153" s="166"/>
      <c r="K153" s="167"/>
      <c r="L153" s="168"/>
      <c r="M153" s="169"/>
      <c r="N153" s="170"/>
      <c r="O153" s="171"/>
      <c r="R153" s="172"/>
      <c r="S153" s="172"/>
      <c r="T153" s="172"/>
      <c r="U153" s="172"/>
      <c r="V153" s="103"/>
      <c r="W153" s="172"/>
      <c r="X153" s="172"/>
      <c r="Y153" s="103"/>
      <c r="Z153" s="172"/>
      <c r="AA153" s="103"/>
      <c r="AB153" s="172"/>
      <c r="AC153" s="103"/>
      <c r="AD153" s="172"/>
      <c r="AE153" s="103"/>
      <c r="AF153" s="172"/>
    </row>
    <row r="154" spans="2:32" s="100" customFormat="1" ht="12.75">
      <c r="B154" s="163"/>
      <c r="C154" s="163"/>
      <c r="D154" s="163"/>
      <c r="E154" s="163"/>
      <c r="F154" s="164"/>
      <c r="G154" s="165"/>
      <c r="H154" s="165"/>
      <c r="I154" s="165"/>
      <c r="J154" s="166"/>
      <c r="K154" s="167"/>
      <c r="L154" s="168"/>
      <c r="M154" s="169"/>
      <c r="N154" s="170"/>
      <c r="O154" s="171"/>
      <c r="R154" s="172"/>
      <c r="S154" s="172"/>
      <c r="T154" s="172"/>
      <c r="U154" s="172"/>
      <c r="V154" s="103"/>
      <c r="W154" s="172"/>
      <c r="X154" s="172"/>
      <c r="Y154" s="103"/>
      <c r="Z154" s="172"/>
      <c r="AA154" s="103"/>
      <c r="AB154" s="172"/>
      <c r="AC154" s="103"/>
      <c r="AD154" s="172"/>
      <c r="AE154" s="103"/>
      <c r="AF154" s="172"/>
    </row>
    <row r="155" spans="2:32" s="100" customFormat="1" ht="12.75">
      <c r="B155" s="163"/>
      <c r="C155" s="163"/>
      <c r="D155" s="163"/>
      <c r="E155" s="163"/>
      <c r="F155" s="164"/>
      <c r="G155" s="165"/>
      <c r="H155" s="165"/>
      <c r="I155" s="165"/>
      <c r="J155" s="166"/>
      <c r="K155" s="167"/>
      <c r="L155" s="168"/>
      <c r="M155" s="169"/>
      <c r="N155" s="170"/>
      <c r="O155" s="171"/>
      <c r="R155" s="172"/>
      <c r="S155" s="172"/>
      <c r="T155" s="172"/>
      <c r="U155" s="172"/>
      <c r="V155" s="103"/>
      <c r="W155" s="172"/>
      <c r="X155" s="172"/>
      <c r="Y155" s="103"/>
      <c r="Z155" s="172"/>
      <c r="AA155" s="103"/>
      <c r="AB155" s="172"/>
      <c r="AC155" s="103"/>
      <c r="AD155" s="172"/>
      <c r="AE155" s="103"/>
      <c r="AF155" s="172"/>
    </row>
    <row r="156" spans="2:32" s="100" customFormat="1" ht="12.75">
      <c r="B156" s="163"/>
      <c r="C156" s="163"/>
      <c r="D156" s="163"/>
      <c r="E156" s="163"/>
      <c r="F156" s="164"/>
      <c r="G156" s="165"/>
      <c r="H156" s="165"/>
      <c r="I156" s="165"/>
      <c r="J156" s="166"/>
      <c r="K156" s="167"/>
      <c r="L156" s="168"/>
      <c r="M156" s="169"/>
      <c r="N156" s="170"/>
      <c r="O156" s="171"/>
      <c r="R156" s="172"/>
      <c r="S156" s="172"/>
      <c r="T156" s="172"/>
      <c r="U156" s="172"/>
      <c r="V156" s="103"/>
      <c r="W156" s="172"/>
      <c r="X156" s="172"/>
      <c r="Y156" s="103"/>
      <c r="Z156" s="172"/>
      <c r="AA156" s="103"/>
      <c r="AB156" s="172"/>
      <c r="AC156" s="103"/>
      <c r="AD156" s="172"/>
      <c r="AE156" s="103"/>
      <c r="AF156" s="172"/>
    </row>
    <row r="157" spans="2:32" s="100" customFormat="1" ht="12.75">
      <c r="B157" s="163"/>
      <c r="C157" s="163"/>
      <c r="D157" s="163"/>
      <c r="E157" s="163"/>
      <c r="F157" s="164"/>
      <c r="G157" s="165"/>
      <c r="H157" s="165"/>
      <c r="I157" s="165"/>
      <c r="J157" s="166"/>
      <c r="K157" s="167"/>
      <c r="L157" s="168"/>
      <c r="M157" s="169"/>
      <c r="N157" s="170"/>
      <c r="O157" s="171"/>
      <c r="R157" s="172"/>
      <c r="S157" s="172"/>
      <c r="T157" s="172"/>
      <c r="U157" s="172"/>
      <c r="V157" s="103"/>
      <c r="W157" s="172"/>
      <c r="X157" s="172"/>
      <c r="Y157" s="103"/>
      <c r="Z157" s="172"/>
      <c r="AA157" s="103"/>
      <c r="AB157" s="172"/>
      <c r="AC157" s="103"/>
      <c r="AD157" s="172"/>
      <c r="AE157" s="103"/>
      <c r="AF157" s="172"/>
    </row>
    <row r="158" spans="2:32" s="100" customFormat="1" ht="12.75">
      <c r="B158" s="163"/>
      <c r="C158" s="163"/>
      <c r="D158" s="163"/>
      <c r="E158" s="163"/>
      <c r="F158" s="164"/>
      <c r="G158" s="165"/>
      <c r="H158" s="165"/>
      <c r="I158" s="165"/>
      <c r="J158" s="166"/>
      <c r="K158" s="167"/>
      <c r="L158" s="168"/>
      <c r="M158" s="169"/>
      <c r="N158" s="170"/>
      <c r="O158" s="171"/>
      <c r="R158" s="172"/>
      <c r="S158" s="172"/>
      <c r="T158" s="172"/>
      <c r="U158" s="172"/>
      <c r="V158" s="103"/>
      <c r="W158" s="172"/>
      <c r="X158" s="172"/>
      <c r="Y158" s="103"/>
      <c r="Z158" s="172"/>
      <c r="AA158" s="103"/>
      <c r="AB158" s="172"/>
      <c r="AC158" s="103"/>
      <c r="AD158" s="172"/>
      <c r="AE158" s="103"/>
      <c r="AF158" s="172"/>
    </row>
    <row r="159" spans="2:32" s="100" customFormat="1" ht="12.75">
      <c r="B159" s="163"/>
      <c r="C159" s="163"/>
      <c r="D159" s="163"/>
      <c r="E159" s="163"/>
      <c r="F159" s="164"/>
      <c r="G159" s="165"/>
      <c r="H159" s="165"/>
      <c r="I159" s="165"/>
      <c r="J159" s="166"/>
      <c r="K159" s="167"/>
      <c r="L159" s="168"/>
      <c r="M159" s="169"/>
      <c r="N159" s="170"/>
      <c r="O159" s="171"/>
      <c r="R159" s="172"/>
      <c r="S159" s="172"/>
      <c r="T159" s="172"/>
      <c r="U159" s="172"/>
      <c r="V159" s="103"/>
      <c r="W159" s="172"/>
      <c r="X159" s="172"/>
      <c r="Y159" s="103"/>
      <c r="Z159" s="172"/>
      <c r="AA159" s="103"/>
      <c r="AB159" s="172"/>
      <c r="AC159" s="103"/>
      <c r="AD159" s="172"/>
      <c r="AE159" s="103"/>
      <c r="AF159" s="172"/>
    </row>
    <row r="160" spans="2:32" s="100" customFormat="1" ht="12.75">
      <c r="B160" s="163"/>
      <c r="C160" s="163"/>
      <c r="D160" s="163"/>
      <c r="E160" s="163"/>
      <c r="F160" s="164"/>
      <c r="G160" s="165"/>
      <c r="H160" s="165"/>
      <c r="I160" s="165"/>
      <c r="J160" s="166"/>
      <c r="K160" s="167"/>
      <c r="L160" s="168"/>
      <c r="M160" s="169"/>
      <c r="N160" s="170"/>
      <c r="O160" s="171"/>
      <c r="R160" s="172"/>
      <c r="S160" s="172"/>
      <c r="T160" s="172"/>
      <c r="U160" s="172"/>
      <c r="V160" s="103"/>
      <c r="W160" s="172"/>
      <c r="X160" s="172"/>
      <c r="Y160" s="103"/>
      <c r="Z160" s="172"/>
      <c r="AA160" s="103"/>
      <c r="AB160" s="172"/>
      <c r="AC160" s="103"/>
      <c r="AD160" s="172"/>
      <c r="AE160" s="103"/>
      <c r="AF160" s="172"/>
    </row>
    <row r="161" spans="2:32" s="100" customFormat="1" ht="12.75">
      <c r="B161" s="163"/>
      <c r="C161" s="163"/>
      <c r="D161" s="163"/>
      <c r="E161" s="163"/>
      <c r="F161" s="164"/>
      <c r="G161" s="165"/>
      <c r="H161" s="165"/>
      <c r="I161" s="165"/>
      <c r="J161" s="166"/>
      <c r="K161" s="167"/>
      <c r="L161" s="168"/>
      <c r="M161" s="169"/>
      <c r="N161" s="170"/>
      <c r="O161" s="171"/>
      <c r="R161" s="172"/>
      <c r="S161" s="172"/>
      <c r="T161" s="172"/>
      <c r="U161" s="172"/>
      <c r="V161" s="103"/>
      <c r="W161" s="172"/>
      <c r="X161" s="172"/>
      <c r="Y161" s="103"/>
      <c r="Z161" s="172"/>
      <c r="AA161" s="103"/>
      <c r="AB161" s="172"/>
      <c r="AC161" s="103"/>
      <c r="AD161" s="172"/>
      <c r="AE161" s="103"/>
      <c r="AF161" s="172"/>
    </row>
    <row r="162" spans="2:32" s="100" customFormat="1" ht="12.75">
      <c r="B162" s="163"/>
      <c r="C162" s="163"/>
      <c r="D162" s="163"/>
      <c r="E162" s="163"/>
      <c r="F162" s="164"/>
      <c r="G162" s="165"/>
      <c r="H162" s="165"/>
      <c r="I162" s="165"/>
      <c r="J162" s="166"/>
      <c r="K162" s="167"/>
      <c r="L162" s="168"/>
      <c r="M162" s="169"/>
      <c r="N162" s="170"/>
      <c r="O162" s="171"/>
      <c r="R162" s="172"/>
      <c r="S162" s="172"/>
      <c r="T162" s="172"/>
      <c r="U162" s="172"/>
      <c r="V162" s="103"/>
      <c r="W162" s="172"/>
      <c r="X162" s="172"/>
      <c r="Y162" s="103"/>
      <c r="Z162" s="172"/>
      <c r="AA162" s="103"/>
      <c r="AB162" s="172"/>
      <c r="AC162" s="103"/>
      <c r="AD162" s="172"/>
      <c r="AE162" s="103"/>
      <c r="AF162" s="172"/>
    </row>
    <row r="163" spans="2:32" s="100" customFormat="1" ht="12.75">
      <c r="B163" s="163"/>
      <c r="C163" s="163"/>
      <c r="D163" s="163"/>
      <c r="E163" s="163"/>
      <c r="F163" s="164"/>
      <c r="G163" s="165"/>
      <c r="H163" s="165"/>
      <c r="I163" s="165"/>
      <c r="J163" s="166"/>
      <c r="K163" s="167"/>
      <c r="L163" s="168"/>
      <c r="M163" s="169"/>
      <c r="N163" s="170"/>
      <c r="O163" s="171"/>
      <c r="R163" s="172"/>
      <c r="S163" s="172"/>
      <c r="T163" s="172"/>
      <c r="U163" s="172"/>
      <c r="V163" s="103"/>
      <c r="W163" s="172"/>
      <c r="X163" s="172"/>
      <c r="Y163" s="103"/>
      <c r="Z163" s="172"/>
      <c r="AA163" s="103"/>
      <c r="AB163" s="172"/>
      <c r="AC163" s="103"/>
      <c r="AD163" s="172"/>
      <c r="AE163" s="103"/>
      <c r="AF163" s="172"/>
    </row>
    <row r="164" spans="2:32" s="100" customFormat="1" ht="12.75">
      <c r="B164" s="163"/>
      <c r="C164" s="163"/>
      <c r="D164" s="163"/>
      <c r="E164" s="163"/>
      <c r="F164" s="164"/>
      <c r="G164" s="165"/>
      <c r="H164" s="165"/>
      <c r="I164" s="165"/>
      <c r="J164" s="166"/>
      <c r="K164" s="167"/>
      <c r="L164" s="168"/>
      <c r="M164" s="169"/>
      <c r="N164" s="170"/>
      <c r="O164" s="171"/>
      <c r="R164" s="172"/>
      <c r="S164" s="172"/>
      <c r="T164" s="172"/>
      <c r="U164" s="172"/>
      <c r="V164" s="103"/>
      <c r="W164" s="172"/>
      <c r="X164" s="172"/>
      <c r="Y164" s="103"/>
      <c r="Z164" s="172"/>
      <c r="AA164" s="103"/>
      <c r="AB164" s="172"/>
      <c r="AC164" s="103"/>
      <c r="AD164" s="172"/>
      <c r="AE164" s="103"/>
      <c r="AF164" s="172"/>
    </row>
    <row r="165" spans="2:32" s="100" customFormat="1" ht="12.75">
      <c r="B165" s="163"/>
      <c r="C165" s="163"/>
      <c r="D165" s="163"/>
      <c r="E165" s="163"/>
      <c r="F165" s="164"/>
      <c r="G165" s="165"/>
      <c r="H165" s="165"/>
      <c r="I165" s="165"/>
      <c r="J165" s="166"/>
      <c r="K165" s="167"/>
      <c r="L165" s="168"/>
      <c r="M165" s="169"/>
      <c r="N165" s="170"/>
      <c r="O165" s="171"/>
      <c r="R165" s="172"/>
      <c r="S165" s="172"/>
      <c r="T165" s="172"/>
      <c r="U165" s="172"/>
      <c r="V165" s="103"/>
      <c r="W165" s="172"/>
      <c r="X165" s="172"/>
      <c r="Y165" s="103"/>
      <c r="Z165" s="172"/>
      <c r="AA165" s="103"/>
      <c r="AB165" s="172"/>
      <c r="AC165" s="103"/>
      <c r="AD165" s="172"/>
      <c r="AE165" s="103"/>
      <c r="AF165" s="172"/>
    </row>
    <row r="166" spans="2:32" s="100" customFormat="1" ht="12.75">
      <c r="B166" s="163"/>
      <c r="C166" s="163"/>
      <c r="D166" s="163"/>
      <c r="E166" s="163"/>
      <c r="F166" s="164"/>
      <c r="G166" s="165"/>
      <c r="H166" s="165"/>
      <c r="I166" s="165"/>
      <c r="J166" s="166"/>
      <c r="K166" s="167"/>
      <c r="L166" s="168"/>
      <c r="M166" s="169"/>
      <c r="N166" s="170"/>
      <c r="O166" s="171"/>
      <c r="R166" s="172"/>
      <c r="S166" s="172"/>
      <c r="T166" s="172"/>
      <c r="U166" s="172"/>
      <c r="V166" s="103"/>
      <c r="W166" s="172"/>
      <c r="X166" s="172"/>
      <c r="Y166" s="103"/>
      <c r="Z166" s="172"/>
      <c r="AA166" s="103"/>
      <c r="AB166" s="172"/>
      <c r="AC166" s="103"/>
      <c r="AD166" s="172"/>
      <c r="AE166" s="103"/>
      <c r="AF166" s="172"/>
    </row>
    <row r="167" spans="2:32" s="100" customFormat="1" ht="12.75">
      <c r="B167" s="163"/>
      <c r="C167" s="163"/>
      <c r="D167" s="163"/>
      <c r="E167" s="163"/>
      <c r="F167" s="164"/>
      <c r="G167" s="165"/>
      <c r="H167" s="165"/>
      <c r="I167" s="165"/>
      <c r="J167" s="166"/>
      <c r="K167" s="167"/>
      <c r="L167" s="168"/>
      <c r="M167" s="169"/>
      <c r="N167" s="170"/>
      <c r="O167" s="171"/>
      <c r="R167" s="172"/>
      <c r="S167" s="172"/>
      <c r="T167" s="172"/>
      <c r="U167" s="172"/>
      <c r="V167" s="103"/>
      <c r="W167" s="172"/>
      <c r="X167" s="172"/>
      <c r="Y167" s="103"/>
      <c r="Z167" s="172"/>
      <c r="AA167" s="103"/>
      <c r="AB167" s="172"/>
      <c r="AC167" s="103"/>
      <c r="AD167" s="172"/>
      <c r="AE167" s="103"/>
      <c r="AF167" s="172"/>
    </row>
    <row r="168" spans="2:32" s="100" customFormat="1" ht="12.75">
      <c r="B168" s="163"/>
      <c r="C168" s="163"/>
      <c r="D168" s="163"/>
      <c r="E168" s="163"/>
      <c r="F168" s="164"/>
      <c r="G168" s="165"/>
      <c r="H168" s="165"/>
      <c r="I168" s="165"/>
      <c r="J168" s="166"/>
      <c r="K168" s="167"/>
      <c r="L168" s="168"/>
      <c r="M168" s="169"/>
      <c r="N168" s="170"/>
      <c r="O168" s="171"/>
      <c r="R168" s="172"/>
      <c r="S168" s="172"/>
      <c r="T168" s="172"/>
      <c r="U168" s="172"/>
      <c r="V168" s="103"/>
      <c r="W168" s="172"/>
      <c r="X168" s="172"/>
      <c r="Y168" s="103"/>
      <c r="Z168" s="172"/>
      <c r="AA168" s="103"/>
      <c r="AB168" s="172"/>
      <c r="AC168" s="103"/>
      <c r="AD168" s="172"/>
      <c r="AE168" s="103"/>
      <c r="AF168" s="172"/>
    </row>
    <row r="169" spans="2:32" s="100" customFormat="1" ht="12.75">
      <c r="B169" s="163"/>
      <c r="C169" s="163"/>
      <c r="D169" s="163"/>
      <c r="E169" s="163"/>
      <c r="F169" s="164"/>
      <c r="G169" s="165"/>
      <c r="H169" s="165"/>
      <c r="I169" s="165"/>
      <c r="J169" s="166"/>
      <c r="K169" s="167"/>
      <c r="L169" s="168"/>
      <c r="M169" s="169"/>
      <c r="N169" s="170"/>
      <c r="O169" s="171"/>
      <c r="R169" s="172"/>
      <c r="S169" s="172"/>
      <c r="T169" s="172"/>
      <c r="U169" s="172"/>
      <c r="V169" s="103"/>
      <c r="W169" s="172"/>
      <c r="X169" s="172"/>
      <c r="Y169" s="103"/>
      <c r="Z169" s="172"/>
      <c r="AA169" s="103"/>
      <c r="AB169" s="172"/>
      <c r="AC169" s="103"/>
      <c r="AD169" s="172"/>
      <c r="AE169" s="103"/>
      <c r="AF169" s="172"/>
    </row>
    <row r="170" spans="2:32" s="100" customFormat="1" ht="12.75">
      <c r="B170" s="163"/>
      <c r="C170" s="163"/>
      <c r="D170" s="163"/>
      <c r="E170" s="163"/>
      <c r="F170" s="164"/>
      <c r="G170" s="165"/>
      <c r="H170" s="165"/>
      <c r="I170" s="165"/>
      <c r="J170" s="166"/>
      <c r="K170" s="167"/>
      <c r="L170" s="168"/>
      <c r="M170" s="169"/>
      <c r="N170" s="170"/>
      <c r="O170" s="171"/>
      <c r="R170" s="172"/>
      <c r="S170" s="172"/>
      <c r="T170" s="172"/>
      <c r="U170" s="172"/>
      <c r="V170" s="103"/>
      <c r="W170" s="172"/>
      <c r="X170" s="172"/>
      <c r="Y170" s="103"/>
      <c r="Z170" s="172"/>
      <c r="AA170" s="103"/>
      <c r="AB170" s="172"/>
      <c r="AC170" s="103"/>
      <c r="AD170" s="172"/>
      <c r="AE170" s="103"/>
      <c r="AF170" s="172"/>
    </row>
    <row r="171" spans="2:32" s="100" customFormat="1" ht="12.75">
      <c r="B171" s="163"/>
      <c r="C171" s="163"/>
      <c r="D171" s="163"/>
      <c r="E171" s="163"/>
      <c r="F171" s="164"/>
      <c r="G171" s="165"/>
      <c r="H171" s="165"/>
      <c r="I171" s="165"/>
      <c r="J171" s="166"/>
      <c r="K171" s="167"/>
      <c r="L171" s="168"/>
      <c r="M171" s="169"/>
      <c r="N171" s="170"/>
      <c r="O171" s="171"/>
      <c r="R171" s="172"/>
      <c r="S171" s="172"/>
      <c r="T171" s="172"/>
      <c r="U171" s="172"/>
      <c r="V171" s="103"/>
      <c r="W171" s="172"/>
      <c r="X171" s="172"/>
      <c r="Y171" s="103"/>
      <c r="Z171" s="172"/>
      <c r="AA171" s="103"/>
      <c r="AB171" s="172"/>
      <c r="AC171" s="103"/>
      <c r="AD171" s="172"/>
      <c r="AE171" s="103"/>
      <c r="AF171" s="172"/>
    </row>
    <row r="172" spans="2:32" s="100" customFormat="1" ht="12.75">
      <c r="B172" s="163"/>
      <c r="C172" s="163"/>
      <c r="D172" s="163"/>
      <c r="E172" s="163"/>
      <c r="F172" s="164"/>
      <c r="G172" s="165"/>
      <c r="H172" s="165"/>
      <c r="I172" s="165"/>
      <c r="J172" s="166"/>
      <c r="K172" s="167"/>
      <c r="L172" s="168"/>
      <c r="M172" s="169"/>
      <c r="N172" s="170"/>
      <c r="O172" s="171"/>
      <c r="R172" s="172"/>
      <c r="S172" s="172"/>
      <c r="T172" s="172"/>
      <c r="U172" s="172"/>
      <c r="V172" s="103"/>
      <c r="W172" s="172"/>
      <c r="X172" s="172"/>
      <c r="Y172" s="103"/>
      <c r="Z172" s="172"/>
      <c r="AA172" s="103"/>
      <c r="AB172" s="172"/>
      <c r="AC172" s="103"/>
      <c r="AD172" s="172"/>
      <c r="AE172" s="103"/>
      <c r="AF172" s="172"/>
    </row>
    <row r="173" spans="2:32" s="100" customFormat="1" ht="12.75">
      <c r="B173" s="163"/>
      <c r="C173" s="163"/>
      <c r="D173" s="163"/>
      <c r="E173" s="163"/>
      <c r="F173" s="164"/>
      <c r="G173" s="165"/>
      <c r="H173" s="165"/>
      <c r="I173" s="165"/>
      <c r="J173" s="166"/>
      <c r="K173" s="167"/>
      <c r="L173" s="168"/>
      <c r="M173" s="169"/>
      <c r="N173" s="170"/>
      <c r="O173" s="171"/>
      <c r="R173" s="172"/>
      <c r="S173" s="172"/>
      <c r="T173" s="172"/>
      <c r="U173" s="172"/>
      <c r="V173" s="103"/>
      <c r="W173" s="172"/>
      <c r="X173" s="172"/>
      <c r="Y173" s="103"/>
      <c r="Z173" s="172"/>
      <c r="AA173" s="103"/>
      <c r="AB173" s="172"/>
      <c r="AC173" s="103"/>
      <c r="AD173" s="172"/>
      <c r="AE173" s="103"/>
      <c r="AF173" s="172"/>
    </row>
    <row r="174" spans="2:32" s="100" customFormat="1" ht="12.75">
      <c r="B174" s="163"/>
      <c r="C174" s="163"/>
      <c r="D174" s="163"/>
      <c r="E174" s="163"/>
      <c r="F174" s="164"/>
      <c r="G174" s="165"/>
      <c r="H174" s="165"/>
      <c r="I174" s="165"/>
      <c r="J174" s="166"/>
      <c r="K174" s="167"/>
      <c r="L174" s="168"/>
      <c r="M174" s="169"/>
      <c r="N174" s="170"/>
      <c r="O174" s="171"/>
      <c r="R174" s="172"/>
      <c r="S174" s="172"/>
      <c r="T174" s="172"/>
      <c r="U174" s="172"/>
      <c r="V174" s="103"/>
      <c r="W174" s="172"/>
      <c r="X174" s="172"/>
      <c r="Y174" s="103"/>
      <c r="Z174" s="172"/>
      <c r="AA174" s="103"/>
      <c r="AB174" s="172"/>
      <c r="AC174" s="103"/>
      <c r="AD174" s="172"/>
      <c r="AE174" s="103"/>
      <c r="AF174" s="172"/>
    </row>
    <row r="175" spans="2:32" s="100" customFormat="1" ht="12.75">
      <c r="B175" s="163"/>
      <c r="C175" s="163"/>
      <c r="D175" s="163"/>
      <c r="E175" s="163"/>
      <c r="F175" s="164"/>
      <c r="G175" s="165"/>
      <c r="H175" s="165"/>
      <c r="I175" s="165"/>
      <c r="J175" s="166"/>
      <c r="K175" s="167"/>
      <c r="L175" s="168"/>
      <c r="M175" s="169"/>
      <c r="N175" s="170"/>
      <c r="O175" s="171"/>
      <c r="R175" s="172"/>
      <c r="S175" s="172"/>
      <c r="T175" s="172"/>
      <c r="U175" s="172"/>
      <c r="V175" s="103"/>
      <c r="W175" s="172"/>
      <c r="X175" s="172"/>
      <c r="Y175" s="103"/>
      <c r="Z175" s="172"/>
      <c r="AA175" s="103"/>
      <c r="AB175" s="172"/>
      <c r="AC175" s="103"/>
      <c r="AD175" s="172"/>
      <c r="AE175" s="103"/>
      <c r="AF175" s="172"/>
    </row>
    <row r="176" spans="2:32" s="100" customFormat="1" ht="12.75">
      <c r="B176" s="163"/>
      <c r="C176" s="163"/>
      <c r="D176" s="163"/>
      <c r="E176" s="163"/>
      <c r="F176" s="164"/>
      <c r="G176" s="165"/>
      <c r="H176" s="165"/>
      <c r="I176" s="165"/>
      <c r="J176" s="166"/>
      <c r="K176" s="167"/>
      <c r="L176" s="168"/>
      <c r="M176" s="169"/>
      <c r="N176" s="170"/>
      <c r="O176" s="171"/>
      <c r="R176" s="172"/>
      <c r="S176" s="172"/>
      <c r="T176" s="172"/>
      <c r="U176" s="172"/>
      <c r="V176" s="103"/>
      <c r="W176" s="172"/>
      <c r="X176" s="172"/>
      <c r="Y176" s="103"/>
      <c r="Z176" s="172"/>
      <c r="AA176" s="103"/>
      <c r="AB176" s="172"/>
      <c r="AC176" s="103"/>
      <c r="AD176" s="172"/>
      <c r="AE176" s="103"/>
      <c r="AF176" s="172"/>
    </row>
    <row r="177" spans="2:32" s="100" customFormat="1" ht="12.75">
      <c r="B177" s="163"/>
      <c r="C177" s="163"/>
      <c r="D177" s="163"/>
      <c r="E177" s="163"/>
      <c r="F177" s="164"/>
      <c r="G177" s="165"/>
      <c r="H177" s="165"/>
      <c r="I177" s="165"/>
      <c r="J177" s="166"/>
      <c r="K177" s="167"/>
      <c r="L177" s="168"/>
      <c r="M177" s="169"/>
      <c r="N177" s="170"/>
      <c r="O177" s="171"/>
      <c r="R177" s="172"/>
      <c r="S177" s="172"/>
      <c r="T177" s="172"/>
      <c r="U177" s="172"/>
      <c r="V177" s="103"/>
      <c r="W177" s="172"/>
      <c r="X177" s="172"/>
      <c r="Y177" s="103"/>
      <c r="Z177" s="172"/>
      <c r="AA177" s="103"/>
      <c r="AB177" s="172"/>
      <c r="AC177" s="103"/>
      <c r="AD177" s="172"/>
      <c r="AE177" s="103"/>
      <c r="AF177" s="172"/>
    </row>
    <row r="178" spans="2:32" s="100" customFormat="1" ht="12.75">
      <c r="B178" s="163"/>
      <c r="C178" s="163"/>
      <c r="D178" s="163"/>
      <c r="E178" s="163"/>
      <c r="F178" s="164"/>
      <c r="G178" s="165"/>
      <c r="H178" s="165"/>
      <c r="I178" s="165"/>
      <c r="J178" s="166"/>
      <c r="K178" s="167"/>
      <c r="L178" s="168"/>
      <c r="M178" s="169"/>
      <c r="N178" s="170"/>
      <c r="O178" s="171"/>
      <c r="R178" s="172"/>
      <c r="S178" s="172"/>
      <c r="T178" s="172"/>
      <c r="U178" s="172"/>
      <c r="V178" s="103"/>
      <c r="W178" s="172"/>
      <c r="X178" s="172"/>
      <c r="Y178" s="103"/>
      <c r="Z178" s="172"/>
      <c r="AA178" s="103"/>
      <c r="AB178" s="172"/>
      <c r="AC178" s="103"/>
      <c r="AD178" s="172"/>
      <c r="AE178" s="103"/>
      <c r="AF178" s="172"/>
    </row>
    <row r="179" spans="2:32" s="100" customFormat="1" ht="12.75">
      <c r="B179" s="163"/>
      <c r="C179" s="163"/>
      <c r="D179" s="163"/>
      <c r="E179" s="163"/>
      <c r="F179" s="164"/>
      <c r="G179" s="165"/>
      <c r="H179" s="165"/>
      <c r="I179" s="165"/>
      <c r="J179" s="166"/>
      <c r="K179" s="167"/>
      <c r="L179" s="168"/>
      <c r="M179" s="169"/>
      <c r="N179" s="170"/>
      <c r="O179" s="171"/>
      <c r="R179" s="172"/>
      <c r="S179" s="172"/>
      <c r="T179" s="172"/>
      <c r="U179" s="172"/>
      <c r="V179" s="103"/>
      <c r="W179" s="172"/>
      <c r="X179" s="172"/>
      <c r="Y179" s="103"/>
      <c r="Z179" s="172"/>
      <c r="AA179" s="103"/>
      <c r="AB179" s="172"/>
      <c r="AC179" s="103"/>
      <c r="AD179" s="172"/>
      <c r="AE179" s="103"/>
      <c r="AF179" s="172"/>
    </row>
    <row r="180" spans="2:32" s="100" customFormat="1" ht="12.75">
      <c r="B180" s="163"/>
      <c r="C180" s="163"/>
      <c r="D180" s="163"/>
      <c r="E180" s="163"/>
      <c r="F180" s="164"/>
      <c r="G180" s="165"/>
      <c r="H180" s="165"/>
      <c r="I180" s="165"/>
      <c r="J180" s="166"/>
      <c r="K180" s="167"/>
      <c r="L180" s="168"/>
      <c r="M180" s="169"/>
      <c r="N180" s="170"/>
      <c r="O180" s="171"/>
      <c r="R180" s="172"/>
      <c r="S180" s="172"/>
      <c r="T180" s="172"/>
      <c r="U180" s="172"/>
      <c r="V180" s="103"/>
      <c r="W180" s="172"/>
      <c r="X180" s="172"/>
      <c r="Y180" s="103"/>
      <c r="Z180" s="172"/>
      <c r="AA180" s="103"/>
      <c r="AB180" s="172"/>
      <c r="AC180" s="103"/>
      <c r="AD180" s="172"/>
      <c r="AE180" s="103"/>
      <c r="AF180" s="172"/>
    </row>
    <row r="181" spans="2:32" s="100" customFormat="1" ht="12.75">
      <c r="B181" s="163"/>
      <c r="C181" s="163"/>
      <c r="D181" s="163"/>
      <c r="E181" s="163"/>
      <c r="F181" s="164"/>
      <c r="G181" s="165"/>
      <c r="H181" s="165"/>
      <c r="I181" s="165"/>
      <c r="J181" s="166"/>
      <c r="K181" s="167"/>
      <c r="L181" s="168"/>
      <c r="M181" s="169"/>
      <c r="N181" s="170"/>
      <c r="O181" s="171"/>
      <c r="R181" s="172"/>
      <c r="S181" s="172"/>
      <c r="T181" s="172"/>
      <c r="U181" s="172"/>
      <c r="V181" s="103"/>
      <c r="W181" s="172"/>
      <c r="X181" s="172"/>
      <c r="Y181" s="103"/>
      <c r="Z181" s="172"/>
      <c r="AA181" s="103"/>
      <c r="AB181" s="172"/>
      <c r="AC181" s="103"/>
      <c r="AD181" s="172"/>
      <c r="AE181" s="103"/>
      <c r="AF181" s="172"/>
    </row>
    <row r="182" spans="2:32" s="100" customFormat="1" ht="12.75">
      <c r="B182" s="163"/>
      <c r="C182" s="163"/>
      <c r="D182" s="163"/>
      <c r="E182" s="163"/>
      <c r="F182" s="164"/>
      <c r="G182" s="165"/>
      <c r="H182" s="165"/>
      <c r="I182" s="165"/>
      <c r="J182" s="166"/>
      <c r="K182" s="167"/>
      <c r="L182" s="168"/>
      <c r="M182" s="169"/>
      <c r="N182" s="170"/>
      <c r="O182" s="171"/>
      <c r="R182" s="172"/>
      <c r="S182" s="172"/>
      <c r="T182" s="172"/>
      <c r="U182" s="172"/>
      <c r="V182" s="103"/>
      <c r="W182" s="172"/>
      <c r="X182" s="172"/>
      <c r="Y182" s="103"/>
      <c r="Z182" s="172"/>
      <c r="AA182" s="103"/>
      <c r="AB182" s="172"/>
      <c r="AC182" s="103"/>
      <c r="AD182" s="172"/>
      <c r="AE182" s="103"/>
      <c r="AF182" s="172"/>
    </row>
    <row r="183" spans="2:32" s="100" customFormat="1" ht="12.75">
      <c r="B183" s="163"/>
      <c r="C183" s="163"/>
      <c r="D183" s="163"/>
      <c r="E183" s="163"/>
      <c r="F183" s="164"/>
      <c r="G183" s="165"/>
      <c r="H183" s="165"/>
      <c r="I183" s="165"/>
      <c r="J183" s="166"/>
      <c r="K183" s="167"/>
      <c r="L183" s="168"/>
      <c r="M183" s="169"/>
      <c r="N183" s="170"/>
      <c r="O183" s="171"/>
      <c r="R183" s="172"/>
      <c r="S183" s="172"/>
      <c r="T183" s="172"/>
      <c r="U183" s="172"/>
      <c r="V183" s="103"/>
      <c r="W183" s="172"/>
      <c r="X183" s="172"/>
      <c r="Y183" s="103"/>
      <c r="Z183" s="172"/>
      <c r="AA183" s="103"/>
      <c r="AB183" s="172"/>
      <c r="AC183" s="103"/>
      <c r="AD183" s="172"/>
      <c r="AE183" s="103"/>
      <c r="AF183" s="172"/>
    </row>
    <row r="184" spans="2:32" s="100" customFormat="1" ht="12.75">
      <c r="B184" s="163"/>
      <c r="C184" s="163"/>
      <c r="D184" s="163"/>
      <c r="E184" s="163"/>
      <c r="F184" s="164"/>
      <c r="G184" s="165"/>
      <c r="H184" s="165"/>
      <c r="I184" s="165"/>
      <c r="J184" s="166"/>
      <c r="K184" s="167"/>
      <c r="L184" s="168"/>
      <c r="M184" s="169"/>
      <c r="N184" s="170"/>
      <c r="O184" s="171"/>
      <c r="R184" s="172"/>
      <c r="S184" s="172"/>
      <c r="T184" s="172"/>
      <c r="U184" s="172"/>
      <c r="V184" s="103"/>
      <c r="W184" s="172"/>
      <c r="X184" s="172"/>
      <c r="Y184" s="103"/>
      <c r="Z184" s="172"/>
      <c r="AA184" s="103"/>
      <c r="AB184" s="172"/>
      <c r="AC184" s="103"/>
      <c r="AD184" s="172"/>
      <c r="AE184" s="103"/>
      <c r="AF184" s="172"/>
    </row>
    <row r="185" spans="2:32" s="100" customFormat="1" ht="12.75">
      <c r="B185" s="163"/>
      <c r="C185" s="163"/>
      <c r="D185" s="163"/>
      <c r="E185" s="163"/>
      <c r="F185" s="164"/>
      <c r="G185" s="165"/>
      <c r="H185" s="165"/>
      <c r="I185" s="165"/>
      <c r="J185" s="166"/>
      <c r="K185" s="167"/>
      <c r="L185" s="168"/>
      <c r="M185" s="169"/>
      <c r="N185" s="170"/>
      <c r="O185" s="171"/>
      <c r="R185" s="172"/>
      <c r="S185" s="172"/>
      <c r="T185" s="172"/>
      <c r="U185" s="172"/>
      <c r="V185" s="103"/>
      <c r="W185" s="172"/>
      <c r="X185" s="172"/>
      <c r="Y185" s="103"/>
      <c r="Z185" s="172"/>
      <c r="AA185" s="103"/>
      <c r="AB185" s="172"/>
      <c r="AC185" s="103"/>
      <c r="AD185" s="172"/>
      <c r="AE185" s="103"/>
      <c r="AF185" s="172"/>
    </row>
    <row r="186" spans="2:32" s="100" customFormat="1" ht="12.75">
      <c r="B186" s="163"/>
      <c r="C186" s="163"/>
      <c r="D186" s="163"/>
      <c r="E186" s="163"/>
      <c r="F186" s="164"/>
      <c r="G186" s="165"/>
      <c r="H186" s="165"/>
      <c r="I186" s="165"/>
      <c r="J186" s="166"/>
      <c r="K186" s="167"/>
      <c r="L186" s="168"/>
      <c r="M186" s="169"/>
      <c r="N186" s="170"/>
      <c r="O186" s="171"/>
      <c r="R186" s="172"/>
      <c r="S186" s="172"/>
      <c r="T186" s="172"/>
      <c r="U186" s="172"/>
      <c r="V186" s="103"/>
      <c r="W186" s="172"/>
      <c r="X186" s="172"/>
      <c r="Y186" s="103"/>
      <c r="Z186" s="172"/>
      <c r="AA186" s="103"/>
      <c r="AB186" s="172"/>
      <c r="AC186" s="103"/>
      <c r="AD186" s="172"/>
      <c r="AE186" s="103"/>
      <c r="AF186" s="172"/>
    </row>
    <row r="187" spans="2:32" s="100" customFormat="1" ht="12.75">
      <c r="B187" s="163"/>
      <c r="C187" s="163"/>
      <c r="D187" s="163"/>
      <c r="E187" s="163"/>
      <c r="F187" s="164"/>
      <c r="G187" s="165"/>
      <c r="H187" s="165"/>
      <c r="I187" s="165"/>
      <c r="J187" s="166"/>
      <c r="K187" s="167"/>
      <c r="L187" s="168"/>
      <c r="M187" s="169"/>
      <c r="N187" s="170"/>
      <c r="O187" s="171"/>
      <c r="R187" s="172"/>
      <c r="S187" s="172"/>
      <c r="T187" s="172"/>
      <c r="U187" s="172"/>
      <c r="V187" s="103"/>
      <c r="W187" s="172"/>
      <c r="X187" s="172"/>
      <c r="Y187" s="103"/>
      <c r="Z187" s="172"/>
      <c r="AA187" s="103"/>
      <c r="AB187" s="172"/>
      <c r="AC187" s="103"/>
      <c r="AD187" s="172"/>
      <c r="AE187" s="103"/>
      <c r="AF187" s="172"/>
    </row>
    <row r="188" spans="2:32" s="100" customFormat="1" ht="12.75">
      <c r="B188" s="163"/>
      <c r="C188" s="163"/>
      <c r="D188" s="163"/>
      <c r="E188" s="163"/>
      <c r="F188" s="164"/>
      <c r="G188" s="165"/>
      <c r="H188" s="165"/>
      <c r="I188" s="165"/>
      <c r="J188" s="166"/>
      <c r="K188" s="167"/>
      <c r="L188" s="168"/>
      <c r="M188" s="169"/>
      <c r="N188" s="170"/>
      <c r="O188" s="171"/>
      <c r="R188" s="172"/>
      <c r="S188" s="172"/>
      <c r="T188" s="172"/>
      <c r="U188" s="172"/>
      <c r="V188" s="103"/>
      <c r="W188" s="172"/>
      <c r="X188" s="172"/>
      <c r="Y188" s="103"/>
      <c r="Z188" s="172"/>
      <c r="AA188" s="103"/>
      <c r="AB188" s="172"/>
      <c r="AC188" s="103"/>
      <c r="AD188" s="172"/>
      <c r="AE188" s="103"/>
      <c r="AF188" s="172"/>
    </row>
    <row r="189" spans="2:32" s="100" customFormat="1" ht="12.75">
      <c r="B189" s="163"/>
      <c r="C189" s="163"/>
      <c r="D189" s="163"/>
      <c r="E189" s="163"/>
      <c r="F189" s="164"/>
      <c r="G189" s="165"/>
      <c r="H189" s="165"/>
      <c r="I189" s="165"/>
      <c r="J189" s="166"/>
      <c r="K189" s="167"/>
      <c r="L189" s="168"/>
      <c r="M189" s="169"/>
      <c r="N189" s="170"/>
      <c r="O189" s="171"/>
      <c r="R189" s="172"/>
      <c r="S189" s="172"/>
      <c r="T189" s="172"/>
      <c r="U189" s="172"/>
      <c r="V189" s="103"/>
      <c r="W189" s="172"/>
      <c r="X189" s="172"/>
      <c r="Y189" s="103"/>
      <c r="Z189" s="172"/>
      <c r="AA189" s="103"/>
      <c r="AB189" s="172"/>
      <c r="AC189" s="103"/>
      <c r="AD189" s="172"/>
      <c r="AE189" s="103"/>
      <c r="AF189" s="172"/>
    </row>
    <row r="190" spans="2:32" s="100" customFormat="1" ht="12.75">
      <c r="B190" s="163"/>
      <c r="C190" s="163"/>
      <c r="D190" s="163"/>
      <c r="E190" s="163"/>
      <c r="F190" s="164"/>
      <c r="G190" s="165"/>
      <c r="H190" s="165"/>
      <c r="I190" s="165"/>
      <c r="J190" s="166"/>
      <c r="K190" s="167"/>
      <c r="L190" s="168"/>
      <c r="M190" s="169"/>
      <c r="N190" s="170"/>
      <c r="O190" s="171"/>
      <c r="R190" s="172"/>
      <c r="S190" s="172"/>
      <c r="T190" s="172"/>
      <c r="U190" s="172"/>
      <c r="V190" s="103"/>
      <c r="W190" s="172"/>
      <c r="X190" s="172"/>
      <c r="Y190" s="103"/>
      <c r="Z190" s="172"/>
      <c r="AA190" s="103"/>
      <c r="AB190" s="172"/>
      <c r="AC190" s="103"/>
      <c r="AD190" s="172"/>
      <c r="AE190" s="103"/>
      <c r="AF190" s="172"/>
    </row>
    <row r="191" spans="2:32" s="100" customFormat="1" ht="12.75">
      <c r="B191" s="163"/>
      <c r="C191" s="163"/>
      <c r="D191" s="163"/>
      <c r="E191" s="163"/>
      <c r="F191" s="164"/>
      <c r="G191" s="165"/>
      <c r="H191" s="165"/>
      <c r="I191" s="165"/>
      <c r="J191" s="166"/>
      <c r="K191" s="167"/>
      <c r="L191" s="168"/>
      <c r="M191" s="169"/>
      <c r="N191" s="170"/>
      <c r="O191" s="171"/>
      <c r="R191" s="172"/>
      <c r="S191" s="172"/>
      <c r="T191" s="172"/>
      <c r="U191" s="172"/>
      <c r="V191" s="103"/>
      <c r="W191" s="172"/>
      <c r="X191" s="172"/>
      <c r="Y191" s="103"/>
      <c r="Z191" s="172"/>
      <c r="AA191" s="103"/>
      <c r="AB191" s="172"/>
      <c r="AC191" s="103"/>
      <c r="AD191" s="172"/>
      <c r="AE191" s="103"/>
      <c r="AF191" s="172"/>
    </row>
    <row r="192" spans="2:32" s="100" customFormat="1" ht="12.75">
      <c r="B192" s="163"/>
      <c r="C192" s="163"/>
      <c r="D192" s="163"/>
      <c r="E192" s="163"/>
      <c r="F192" s="164"/>
      <c r="G192" s="165"/>
      <c r="H192" s="165"/>
      <c r="I192" s="165"/>
      <c r="J192" s="166"/>
      <c r="K192" s="167"/>
      <c r="L192" s="168"/>
      <c r="M192" s="169"/>
      <c r="N192" s="170"/>
      <c r="O192" s="171"/>
      <c r="R192" s="172"/>
      <c r="S192" s="172"/>
      <c r="T192" s="172"/>
      <c r="U192" s="172"/>
      <c r="V192" s="103"/>
      <c r="W192" s="172"/>
      <c r="X192" s="172"/>
      <c r="Y192" s="103"/>
      <c r="Z192" s="172"/>
      <c r="AA192" s="103"/>
      <c r="AB192" s="172"/>
      <c r="AC192" s="103"/>
      <c r="AD192" s="172"/>
      <c r="AE192" s="103"/>
      <c r="AF192" s="172"/>
    </row>
    <row r="193" spans="2:32" s="100" customFormat="1" ht="12.75">
      <c r="B193" s="163"/>
      <c r="C193" s="163"/>
      <c r="D193" s="163"/>
      <c r="E193" s="163"/>
      <c r="F193" s="164"/>
      <c r="G193" s="165"/>
      <c r="H193" s="165"/>
      <c r="I193" s="165"/>
      <c r="J193" s="166"/>
      <c r="K193" s="167"/>
      <c r="L193" s="168"/>
      <c r="M193" s="169"/>
      <c r="N193" s="170"/>
      <c r="O193" s="171"/>
      <c r="R193" s="172"/>
      <c r="S193" s="172"/>
      <c r="T193" s="172"/>
      <c r="U193" s="172"/>
      <c r="V193" s="103"/>
      <c r="W193" s="172"/>
      <c r="X193" s="172"/>
      <c r="Y193" s="103"/>
      <c r="Z193" s="172"/>
      <c r="AA193" s="103"/>
      <c r="AB193" s="172"/>
      <c r="AC193" s="103"/>
      <c r="AD193" s="172"/>
      <c r="AE193" s="103"/>
      <c r="AF193" s="172"/>
    </row>
    <row r="194" spans="2:32" s="100" customFormat="1" ht="12.75">
      <c r="B194" s="163"/>
      <c r="C194" s="163"/>
      <c r="D194" s="163"/>
      <c r="E194" s="163"/>
      <c r="F194" s="164"/>
      <c r="G194" s="165"/>
      <c r="H194" s="165"/>
      <c r="I194" s="165"/>
      <c r="J194" s="166"/>
      <c r="K194" s="167"/>
      <c r="L194" s="168"/>
      <c r="M194" s="169"/>
      <c r="N194" s="170"/>
      <c r="O194" s="171"/>
      <c r="R194" s="172"/>
      <c r="S194" s="172"/>
      <c r="T194" s="172"/>
      <c r="U194" s="172"/>
      <c r="V194" s="103"/>
      <c r="W194" s="172"/>
      <c r="X194" s="172"/>
      <c r="Y194" s="103"/>
      <c r="Z194" s="172"/>
      <c r="AA194" s="103"/>
      <c r="AB194" s="172"/>
      <c r="AC194" s="103"/>
      <c r="AD194" s="172"/>
      <c r="AE194" s="103"/>
      <c r="AF194" s="172"/>
    </row>
    <row r="195" spans="2:32" s="100" customFormat="1" ht="12.75">
      <c r="B195" s="163"/>
      <c r="C195" s="163"/>
      <c r="D195" s="163"/>
      <c r="E195" s="163"/>
      <c r="F195" s="164"/>
      <c r="G195" s="165"/>
      <c r="H195" s="165"/>
      <c r="I195" s="165"/>
      <c r="J195" s="166"/>
      <c r="K195" s="167"/>
      <c r="L195" s="168"/>
      <c r="M195" s="169"/>
      <c r="N195" s="170"/>
      <c r="O195" s="171"/>
      <c r="R195" s="172"/>
      <c r="S195" s="172"/>
      <c r="T195" s="172"/>
      <c r="U195" s="172"/>
      <c r="V195" s="103"/>
      <c r="W195" s="172"/>
      <c r="X195" s="172"/>
      <c r="Y195" s="103"/>
      <c r="Z195" s="172"/>
      <c r="AA195" s="103"/>
      <c r="AB195" s="172"/>
      <c r="AC195" s="103"/>
      <c r="AD195" s="172"/>
      <c r="AE195" s="103"/>
      <c r="AF195" s="172"/>
    </row>
    <row r="196" spans="2:32" s="100" customFormat="1" ht="12.75">
      <c r="B196" s="163"/>
      <c r="C196" s="163"/>
      <c r="D196" s="163"/>
      <c r="E196" s="163"/>
      <c r="F196" s="164"/>
      <c r="G196" s="165"/>
      <c r="H196" s="165"/>
      <c r="I196" s="165"/>
      <c r="J196" s="166"/>
      <c r="K196" s="167"/>
      <c r="L196" s="168"/>
      <c r="M196" s="169"/>
      <c r="N196" s="170"/>
      <c r="O196" s="171"/>
      <c r="R196" s="172"/>
      <c r="S196" s="172"/>
      <c r="T196" s="172"/>
      <c r="U196" s="172"/>
      <c r="V196" s="103"/>
      <c r="W196" s="172"/>
      <c r="X196" s="172"/>
      <c r="Y196" s="103"/>
      <c r="Z196" s="172"/>
      <c r="AA196" s="103"/>
      <c r="AB196" s="172"/>
      <c r="AC196" s="103"/>
      <c r="AD196" s="172"/>
      <c r="AE196" s="103"/>
      <c r="AF196" s="172"/>
    </row>
    <row r="197" spans="2:32" s="100" customFormat="1" ht="12.75">
      <c r="B197" s="163"/>
      <c r="C197" s="163"/>
      <c r="D197" s="163"/>
      <c r="E197" s="163"/>
      <c r="F197" s="164"/>
      <c r="G197" s="165"/>
      <c r="H197" s="165"/>
      <c r="I197" s="165"/>
      <c r="J197" s="166"/>
      <c r="K197" s="167"/>
      <c r="L197" s="168"/>
      <c r="M197" s="169"/>
      <c r="N197" s="170"/>
      <c r="O197" s="171"/>
      <c r="R197" s="172"/>
      <c r="S197" s="172"/>
      <c r="T197" s="172"/>
      <c r="U197" s="172"/>
      <c r="V197" s="103"/>
      <c r="W197" s="172"/>
      <c r="X197" s="172"/>
      <c r="Y197" s="103"/>
      <c r="Z197" s="172"/>
      <c r="AA197" s="103"/>
      <c r="AB197" s="172"/>
      <c r="AC197" s="103"/>
      <c r="AD197" s="172"/>
      <c r="AE197" s="103"/>
      <c r="AF197" s="172"/>
    </row>
    <row r="198" spans="2:32" s="100" customFormat="1" ht="12.75">
      <c r="B198" s="163"/>
      <c r="C198" s="163"/>
      <c r="D198" s="163"/>
      <c r="E198" s="163"/>
      <c r="F198" s="164"/>
      <c r="G198" s="165"/>
      <c r="H198" s="165"/>
      <c r="I198" s="165"/>
      <c r="J198" s="166"/>
      <c r="K198" s="167"/>
      <c r="L198" s="168"/>
      <c r="M198" s="169"/>
      <c r="N198" s="170"/>
      <c r="O198" s="171"/>
      <c r="R198" s="172"/>
      <c r="S198" s="172"/>
      <c r="T198" s="172"/>
      <c r="U198" s="172"/>
      <c r="V198" s="103"/>
      <c r="W198" s="172"/>
      <c r="X198" s="172"/>
      <c r="Y198" s="103"/>
      <c r="Z198" s="172"/>
      <c r="AA198" s="103"/>
      <c r="AB198" s="172"/>
      <c r="AC198" s="103"/>
      <c r="AD198" s="172"/>
      <c r="AE198" s="103"/>
      <c r="AF198" s="172"/>
    </row>
    <row r="199" spans="2:32" s="100" customFormat="1" ht="12.75">
      <c r="B199" s="163"/>
      <c r="C199" s="163"/>
      <c r="D199" s="163"/>
      <c r="E199" s="163"/>
      <c r="F199" s="164"/>
      <c r="G199" s="165"/>
      <c r="H199" s="165"/>
      <c r="I199" s="165"/>
      <c r="J199" s="166"/>
      <c r="K199" s="167"/>
      <c r="L199" s="168"/>
      <c r="M199" s="169"/>
      <c r="N199" s="170"/>
      <c r="O199" s="171"/>
      <c r="R199" s="172"/>
      <c r="S199" s="172"/>
      <c r="T199" s="172"/>
      <c r="U199" s="172"/>
      <c r="V199" s="103"/>
      <c r="W199" s="172"/>
      <c r="X199" s="172"/>
      <c r="Y199" s="103"/>
      <c r="Z199" s="172"/>
      <c r="AA199" s="103"/>
      <c r="AB199" s="172"/>
      <c r="AC199" s="103"/>
      <c r="AD199" s="172"/>
      <c r="AE199" s="103"/>
      <c r="AF199" s="172"/>
    </row>
    <row r="200" spans="2:32" s="100" customFormat="1" ht="12.75">
      <c r="B200" s="163"/>
      <c r="C200" s="163"/>
      <c r="D200" s="163"/>
      <c r="E200" s="163"/>
      <c r="F200" s="164"/>
      <c r="G200" s="165"/>
      <c r="H200" s="165"/>
      <c r="I200" s="165"/>
      <c r="J200" s="166"/>
      <c r="K200" s="167"/>
      <c r="L200" s="168"/>
      <c r="M200" s="169"/>
      <c r="N200" s="170"/>
      <c r="O200" s="171"/>
      <c r="R200" s="172"/>
      <c r="S200" s="172"/>
      <c r="T200" s="172"/>
      <c r="U200" s="172"/>
      <c r="V200" s="103"/>
      <c r="W200" s="172"/>
      <c r="X200" s="172"/>
      <c r="Y200" s="103"/>
      <c r="Z200" s="172"/>
      <c r="AA200" s="103"/>
      <c r="AB200" s="172"/>
      <c r="AC200" s="103"/>
      <c r="AD200" s="172"/>
      <c r="AE200" s="103"/>
      <c r="AF200" s="172"/>
    </row>
    <row r="201" spans="2:32" s="100" customFormat="1" ht="12.75">
      <c r="B201" s="163"/>
      <c r="C201" s="163"/>
      <c r="D201" s="163"/>
      <c r="E201" s="163"/>
      <c r="F201" s="164"/>
      <c r="G201" s="165"/>
      <c r="H201" s="165"/>
      <c r="I201" s="165"/>
      <c r="J201" s="166"/>
      <c r="K201" s="167"/>
      <c r="L201" s="168"/>
      <c r="M201" s="169"/>
      <c r="N201" s="170"/>
      <c r="O201" s="171"/>
      <c r="R201" s="172"/>
      <c r="S201" s="172"/>
      <c r="T201" s="172"/>
      <c r="U201" s="172"/>
      <c r="V201" s="103"/>
      <c r="W201" s="172"/>
      <c r="X201" s="172"/>
      <c r="Y201" s="103"/>
      <c r="Z201" s="172"/>
      <c r="AA201" s="103"/>
      <c r="AB201" s="172"/>
      <c r="AC201" s="103"/>
      <c r="AD201" s="172"/>
      <c r="AE201" s="103"/>
      <c r="AF201" s="172"/>
    </row>
    <row r="202" spans="2:32" s="100" customFormat="1" ht="12.75">
      <c r="B202" s="163"/>
      <c r="C202" s="163"/>
      <c r="D202" s="163"/>
      <c r="E202" s="163"/>
      <c r="F202" s="164"/>
      <c r="G202" s="165"/>
      <c r="H202" s="165"/>
      <c r="I202" s="165"/>
      <c r="J202" s="166"/>
      <c r="K202" s="167"/>
      <c r="L202" s="168"/>
      <c r="M202" s="169"/>
      <c r="N202" s="170"/>
      <c r="O202" s="171"/>
      <c r="R202" s="172"/>
      <c r="S202" s="172"/>
      <c r="T202" s="172"/>
      <c r="U202" s="172"/>
      <c r="V202" s="103"/>
      <c r="W202" s="172"/>
      <c r="X202" s="172"/>
      <c r="Y202" s="103"/>
      <c r="Z202" s="172"/>
      <c r="AA202" s="103"/>
      <c r="AB202" s="172"/>
      <c r="AC202" s="103"/>
      <c r="AD202" s="172"/>
      <c r="AE202" s="103"/>
      <c r="AF202" s="172"/>
    </row>
    <row r="203" spans="2:32" s="100" customFormat="1" ht="12.75">
      <c r="B203" s="163"/>
      <c r="C203" s="163"/>
      <c r="D203" s="163"/>
      <c r="E203" s="163"/>
      <c r="F203" s="164"/>
      <c r="G203" s="165"/>
      <c r="H203" s="165"/>
      <c r="I203" s="165"/>
      <c r="J203" s="166"/>
      <c r="K203" s="167"/>
      <c r="L203" s="168"/>
      <c r="M203" s="169"/>
      <c r="N203" s="170"/>
      <c r="O203" s="171"/>
      <c r="R203" s="172"/>
      <c r="S203" s="172"/>
      <c r="T203" s="172"/>
      <c r="U203" s="172"/>
      <c r="V203" s="103"/>
      <c r="W203" s="172"/>
      <c r="X203" s="172"/>
      <c r="Y203" s="103"/>
      <c r="Z203" s="172"/>
      <c r="AA203" s="103"/>
      <c r="AB203" s="172"/>
      <c r="AC203" s="103"/>
      <c r="AD203" s="172"/>
      <c r="AE203" s="103"/>
      <c r="AF203" s="172"/>
    </row>
    <row r="204" spans="2:32" s="100" customFormat="1" ht="12.75">
      <c r="B204" s="163"/>
      <c r="C204" s="163"/>
      <c r="D204" s="163"/>
      <c r="E204" s="163"/>
      <c r="F204" s="164"/>
      <c r="G204" s="165"/>
      <c r="H204" s="165"/>
      <c r="I204" s="165"/>
      <c r="J204" s="166"/>
      <c r="K204" s="167"/>
      <c r="L204" s="168"/>
      <c r="M204" s="169"/>
      <c r="N204" s="170"/>
      <c r="O204" s="171"/>
      <c r="R204" s="172"/>
      <c r="S204" s="172"/>
      <c r="T204" s="172"/>
      <c r="U204" s="172"/>
      <c r="V204" s="103"/>
      <c r="W204" s="172"/>
      <c r="X204" s="172"/>
      <c r="Y204" s="103"/>
      <c r="Z204" s="172"/>
      <c r="AA204" s="103"/>
      <c r="AB204" s="172"/>
      <c r="AC204" s="103"/>
      <c r="AD204" s="172"/>
      <c r="AE204" s="103"/>
      <c r="AF204" s="172"/>
    </row>
    <row r="205" spans="2:32" s="100" customFormat="1" ht="12.75">
      <c r="B205" s="163"/>
      <c r="C205" s="163"/>
      <c r="D205" s="163"/>
      <c r="E205" s="163"/>
      <c r="F205" s="164"/>
      <c r="G205" s="165"/>
      <c r="H205" s="165"/>
      <c r="I205" s="165"/>
      <c r="J205" s="166"/>
      <c r="K205" s="167"/>
      <c r="L205" s="168"/>
      <c r="M205" s="169"/>
      <c r="N205" s="170"/>
      <c r="O205" s="171"/>
      <c r="R205" s="172"/>
      <c r="S205" s="172"/>
      <c r="T205" s="172"/>
      <c r="U205" s="172"/>
      <c r="V205" s="103"/>
      <c r="W205" s="172"/>
      <c r="X205" s="172"/>
      <c r="Y205" s="103"/>
      <c r="Z205" s="172"/>
      <c r="AA205" s="103"/>
      <c r="AB205" s="172"/>
      <c r="AC205" s="103"/>
      <c r="AD205" s="172"/>
      <c r="AE205" s="103"/>
      <c r="AF205" s="172"/>
    </row>
    <row r="206" spans="2:32" s="100" customFormat="1" ht="12.75">
      <c r="B206" s="163"/>
      <c r="C206" s="163"/>
      <c r="D206" s="163"/>
      <c r="E206" s="163"/>
      <c r="F206" s="164"/>
      <c r="G206" s="165"/>
      <c r="H206" s="165"/>
      <c r="I206" s="165"/>
      <c r="J206" s="166"/>
      <c r="K206" s="167"/>
      <c r="L206" s="168"/>
      <c r="M206" s="169"/>
      <c r="N206" s="170"/>
      <c r="O206" s="171"/>
      <c r="R206" s="172"/>
      <c r="S206" s="172"/>
      <c r="T206" s="172"/>
      <c r="U206" s="172"/>
      <c r="V206" s="103"/>
      <c r="W206" s="172"/>
      <c r="X206" s="172"/>
      <c r="Y206" s="103"/>
      <c r="Z206" s="172"/>
      <c r="AA206" s="103"/>
      <c r="AB206" s="172"/>
      <c r="AC206" s="103"/>
      <c r="AD206" s="172"/>
      <c r="AE206" s="103"/>
      <c r="AF206" s="172"/>
    </row>
    <row r="207" spans="2:32" s="100" customFormat="1" ht="12.75">
      <c r="B207" s="163"/>
      <c r="C207" s="163"/>
      <c r="D207" s="163"/>
      <c r="E207" s="163"/>
      <c r="F207" s="164"/>
      <c r="G207" s="165"/>
      <c r="H207" s="165"/>
      <c r="I207" s="165"/>
      <c r="J207" s="166"/>
      <c r="K207" s="167"/>
      <c r="L207" s="168"/>
      <c r="M207" s="169"/>
      <c r="N207" s="170"/>
      <c r="O207" s="171"/>
      <c r="R207" s="172"/>
      <c r="S207" s="172"/>
      <c r="T207" s="172"/>
      <c r="U207" s="172"/>
      <c r="V207" s="103"/>
      <c r="W207" s="172"/>
      <c r="X207" s="172"/>
      <c r="Y207" s="103"/>
      <c r="Z207" s="172"/>
      <c r="AA207" s="103"/>
      <c r="AB207" s="172"/>
      <c r="AC207" s="103"/>
      <c r="AD207" s="172"/>
      <c r="AE207" s="103"/>
      <c r="AF207" s="172"/>
    </row>
    <row r="208" spans="2:32" s="100" customFormat="1" ht="12.75">
      <c r="B208" s="163"/>
      <c r="C208" s="163"/>
      <c r="D208" s="163"/>
      <c r="E208" s="163"/>
      <c r="F208" s="164"/>
      <c r="G208" s="165"/>
      <c r="H208" s="165"/>
      <c r="I208" s="165"/>
      <c r="J208" s="166"/>
      <c r="K208" s="167"/>
      <c r="L208" s="168"/>
      <c r="M208" s="169"/>
      <c r="N208" s="170"/>
      <c r="O208" s="171"/>
      <c r="R208" s="172"/>
      <c r="S208" s="172"/>
      <c r="T208" s="172"/>
      <c r="U208" s="172"/>
      <c r="V208" s="103"/>
      <c r="W208" s="172"/>
      <c r="X208" s="172"/>
      <c r="Y208" s="103"/>
      <c r="Z208" s="172"/>
      <c r="AA208" s="103"/>
      <c r="AB208" s="172"/>
      <c r="AC208" s="103"/>
      <c r="AD208" s="172"/>
      <c r="AE208" s="103"/>
      <c r="AF208" s="172"/>
    </row>
    <row r="209" spans="2:32" s="100" customFormat="1" ht="12.75">
      <c r="B209" s="163"/>
      <c r="C209" s="163"/>
      <c r="D209" s="163"/>
      <c r="E209" s="163"/>
      <c r="F209" s="164"/>
      <c r="G209" s="165"/>
      <c r="H209" s="165"/>
      <c r="I209" s="165"/>
      <c r="J209" s="166"/>
      <c r="K209" s="167"/>
      <c r="L209" s="168"/>
      <c r="M209" s="169"/>
      <c r="N209" s="170"/>
      <c r="O209" s="171"/>
      <c r="R209" s="172"/>
      <c r="S209" s="172"/>
      <c r="T209" s="172"/>
      <c r="U209" s="172"/>
      <c r="V209" s="103"/>
      <c r="W209" s="172"/>
      <c r="X209" s="172"/>
      <c r="Y209" s="103"/>
      <c r="Z209" s="172"/>
      <c r="AA209" s="103"/>
      <c r="AB209" s="172"/>
      <c r="AC209" s="103"/>
      <c r="AD209" s="172"/>
      <c r="AE209" s="103"/>
      <c r="AF209" s="172"/>
    </row>
    <row r="210" spans="2:32" s="100" customFormat="1" ht="12.75">
      <c r="B210" s="163"/>
      <c r="C210" s="163"/>
      <c r="D210" s="163"/>
      <c r="E210" s="163"/>
      <c r="F210" s="164"/>
      <c r="G210" s="165"/>
      <c r="H210" s="165"/>
      <c r="I210" s="165"/>
      <c r="J210" s="166"/>
      <c r="K210" s="167"/>
      <c r="L210" s="168"/>
      <c r="M210" s="169"/>
      <c r="N210" s="170"/>
      <c r="O210" s="171"/>
      <c r="R210" s="172"/>
      <c r="S210" s="172"/>
      <c r="T210" s="172"/>
      <c r="U210" s="172"/>
      <c r="V210" s="103"/>
      <c r="W210" s="172"/>
      <c r="X210" s="172"/>
      <c r="Y210" s="103"/>
      <c r="Z210" s="172"/>
      <c r="AA210" s="103"/>
      <c r="AB210" s="172"/>
      <c r="AC210" s="103"/>
      <c r="AD210" s="172"/>
      <c r="AE210" s="103"/>
      <c r="AF210" s="172"/>
    </row>
    <row r="211" spans="2:32" s="100" customFormat="1" ht="12.75">
      <c r="B211" s="163"/>
      <c r="C211" s="163"/>
      <c r="D211" s="163"/>
      <c r="E211" s="163"/>
      <c r="F211" s="164"/>
      <c r="G211" s="165"/>
      <c r="H211" s="165"/>
      <c r="I211" s="165"/>
      <c r="J211" s="166"/>
      <c r="K211" s="167"/>
      <c r="L211" s="168"/>
      <c r="M211" s="169"/>
      <c r="N211" s="170"/>
      <c r="O211" s="171"/>
      <c r="R211" s="172"/>
      <c r="S211" s="172"/>
      <c r="T211" s="172"/>
      <c r="U211" s="172"/>
      <c r="V211" s="103"/>
      <c r="W211" s="172"/>
      <c r="X211" s="172"/>
      <c r="Y211" s="103"/>
      <c r="Z211" s="172"/>
      <c r="AA211" s="103"/>
      <c r="AB211" s="172"/>
      <c r="AC211" s="103"/>
      <c r="AD211" s="172"/>
      <c r="AE211" s="103"/>
      <c r="AF211" s="172"/>
    </row>
    <row r="212" spans="2:32" s="100" customFormat="1" ht="12.75">
      <c r="B212" s="163"/>
      <c r="C212" s="163"/>
      <c r="D212" s="163"/>
      <c r="E212" s="163"/>
      <c r="F212" s="164"/>
      <c r="G212" s="165"/>
      <c r="H212" s="165"/>
      <c r="I212" s="165"/>
      <c r="J212" s="166"/>
      <c r="K212" s="167"/>
      <c r="L212" s="168"/>
      <c r="M212" s="169"/>
      <c r="N212" s="170"/>
      <c r="O212" s="171"/>
      <c r="R212" s="172"/>
      <c r="S212" s="172"/>
      <c r="T212" s="172"/>
      <c r="U212" s="172"/>
      <c r="V212" s="103"/>
      <c r="W212" s="172"/>
      <c r="X212" s="172"/>
      <c r="Y212" s="103"/>
      <c r="Z212" s="172"/>
      <c r="AA212" s="103"/>
      <c r="AB212" s="172"/>
      <c r="AC212" s="103"/>
      <c r="AD212" s="172"/>
      <c r="AE212" s="103"/>
      <c r="AF212" s="172"/>
    </row>
    <row r="213" spans="2:32" s="100" customFormat="1" ht="12.75">
      <c r="B213" s="163"/>
      <c r="C213" s="163"/>
      <c r="D213" s="163"/>
      <c r="E213" s="163"/>
      <c r="F213" s="164"/>
      <c r="G213" s="165"/>
      <c r="H213" s="165"/>
      <c r="I213" s="165"/>
      <c r="J213" s="166"/>
      <c r="K213" s="167"/>
      <c r="L213" s="168"/>
      <c r="M213" s="169"/>
      <c r="N213" s="170"/>
      <c r="O213" s="171"/>
      <c r="R213" s="172"/>
      <c r="S213" s="172"/>
      <c r="T213" s="172"/>
      <c r="U213" s="172"/>
      <c r="V213" s="103"/>
      <c r="W213" s="172"/>
      <c r="X213" s="172"/>
      <c r="Y213" s="103"/>
      <c r="Z213" s="172"/>
      <c r="AA213" s="103"/>
      <c r="AB213" s="172"/>
      <c r="AC213" s="103"/>
      <c r="AD213" s="172"/>
      <c r="AE213" s="103"/>
      <c r="AF213" s="172"/>
    </row>
    <row r="214" spans="2:32" s="100" customFormat="1" ht="12.75">
      <c r="B214" s="163"/>
      <c r="C214" s="163"/>
      <c r="D214" s="163"/>
      <c r="E214" s="163"/>
      <c r="F214" s="164"/>
      <c r="G214" s="165"/>
      <c r="H214" s="165"/>
      <c r="I214" s="165"/>
      <c r="J214" s="166"/>
      <c r="K214" s="167"/>
      <c r="L214" s="168"/>
      <c r="M214" s="169"/>
      <c r="N214" s="170"/>
      <c r="O214" s="171"/>
      <c r="R214" s="172"/>
      <c r="S214" s="172"/>
      <c r="T214" s="172"/>
      <c r="U214" s="172"/>
      <c r="V214" s="103"/>
      <c r="W214" s="172"/>
      <c r="X214" s="172"/>
      <c r="Y214" s="103"/>
      <c r="Z214" s="172"/>
      <c r="AA214" s="103"/>
      <c r="AB214" s="172"/>
      <c r="AC214" s="103"/>
      <c r="AD214" s="172"/>
      <c r="AE214" s="103"/>
      <c r="AF214" s="172"/>
    </row>
    <row r="215" spans="2:32" s="100" customFormat="1" ht="12.75">
      <c r="B215" s="163"/>
      <c r="C215" s="163"/>
      <c r="D215" s="163"/>
      <c r="E215" s="163"/>
      <c r="F215" s="164"/>
      <c r="G215" s="165"/>
      <c r="H215" s="165"/>
      <c r="I215" s="165"/>
      <c r="J215" s="166"/>
      <c r="K215" s="167"/>
      <c r="L215" s="168"/>
      <c r="M215" s="169"/>
      <c r="N215" s="170"/>
      <c r="O215" s="171"/>
      <c r="R215" s="172"/>
      <c r="S215" s="172"/>
      <c r="T215" s="172"/>
      <c r="U215" s="172"/>
      <c r="V215" s="103"/>
      <c r="W215" s="172"/>
      <c r="X215" s="172"/>
      <c r="Y215" s="103"/>
      <c r="Z215" s="172"/>
      <c r="AA215" s="103"/>
      <c r="AB215" s="172"/>
      <c r="AC215" s="103"/>
      <c r="AD215" s="172"/>
      <c r="AE215" s="103"/>
      <c r="AF215" s="172"/>
    </row>
    <row r="216" spans="2:32" s="100" customFormat="1" ht="12.75">
      <c r="B216" s="163"/>
      <c r="C216" s="163"/>
      <c r="D216" s="163"/>
      <c r="E216" s="163"/>
      <c r="F216" s="164"/>
      <c r="G216" s="165"/>
      <c r="H216" s="165"/>
      <c r="I216" s="165"/>
      <c r="J216" s="166"/>
      <c r="K216" s="167"/>
      <c r="L216" s="168"/>
      <c r="M216" s="169"/>
      <c r="N216" s="170"/>
      <c r="O216" s="171"/>
      <c r="R216" s="172"/>
      <c r="S216" s="172"/>
      <c r="T216" s="172"/>
      <c r="U216" s="172"/>
      <c r="V216" s="103"/>
      <c r="W216" s="172"/>
      <c r="X216" s="172"/>
      <c r="Y216" s="103"/>
      <c r="Z216" s="172"/>
      <c r="AA216" s="103"/>
      <c r="AB216" s="172"/>
      <c r="AC216" s="103"/>
      <c r="AD216" s="172"/>
      <c r="AE216" s="103"/>
      <c r="AF216" s="172"/>
    </row>
    <row r="217" spans="2:32" s="100" customFormat="1" ht="12.75">
      <c r="B217" s="163"/>
      <c r="C217" s="163"/>
      <c r="D217" s="163"/>
      <c r="E217" s="163"/>
      <c r="F217" s="164"/>
      <c r="G217" s="165"/>
      <c r="H217" s="165"/>
      <c r="I217" s="165"/>
      <c r="J217" s="166"/>
      <c r="K217" s="167"/>
      <c r="L217" s="168"/>
      <c r="M217" s="169"/>
      <c r="N217" s="170"/>
      <c r="O217" s="171"/>
      <c r="R217" s="172"/>
      <c r="S217" s="172"/>
      <c r="T217" s="172"/>
      <c r="U217" s="172"/>
      <c r="V217" s="103"/>
      <c r="W217" s="172"/>
      <c r="X217" s="172"/>
      <c r="Y217" s="103"/>
      <c r="Z217" s="172"/>
      <c r="AA217" s="103"/>
      <c r="AB217" s="172"/>
      <c r="AC217" s="103"/>
      <c r="AD217" s="172"/>
      <c r="AE217" s="103"/>
      <c r="AF217" s="172"/>
    </row>
    <row r="218" spans="2:32" s="100" customFormat="1" ht="12.75">
      <c r="B218" s="163"/>
      <c r="C218" s="163"/>
      <c r="D218" s="163"/>
      <c r="E218" s="163"/>
      <c r="F218" s="164"/>
      <c r="G218" s="165"/>
      <c r="H218" s="165"/>
      <c r="I218" s="165"/>
      <c r="J218" s="166"/>
      <c r="K218" s="167"/>
      <c r="L218" s="168"/>
      <c r="M218" s="169"/>
      <c r="N218" s="170"/>
      <c r="O218" s="171"/>
      <c r="R218" s="172"/>
      <c r="S218" s="172"/>
      <c r="T218" s="172"/>
      <c r="U218" s="172"/>
      <c r="V218" s="103"/>
      <c r="W218" s="172"/>
      <c r="X218" s="172"/>
      <c r="Y218" s="103"/>
      <c r="Z218" s="172"/>
      <c r="AA218" s="103"/>
      <c r="AB218" s="172"/>
      <c r="AC218" s="103"/>
      <c r="AD218" s="172"/>
      <c r="AE218" s="103"/>
      <c r="AF218" s="172"/>
    </row>
    <row r="219" spans="2:32" s="100" customFormat="1" ht="12.75">
      <c r="B219" s="163"/>
      <c r="C219" s="163"/>
      <c r="D219" s="163"/>
      <c r="E219" s="163"/>
      <c r="F219" s="164"/>
      <c r="G219" s="165"/>
      <c r="H219" s="165"/>
      <c r="I219" s="165"/>
      <c r="J219" s="166"/>
      <c r="K219" s="167"/>
      <c r="L219" s="168"/>
      <c r="M219" s="169"/>
      <c r="N219" s="170"/>
      <c r="O219" s="171"/>
      <c r="R219" s="172"/>
      <c r="S219" s="172"/>
      <c r="T219" s="172"/>
      <c r="U219" s="172"/>
      <c r="V219" s="103"/>
      <c r="W219" s="172"/>
      <c r="X219" s="172"/>
      <c r="Y219" s="103"/>
      <c r="Z219" s="172"/>
      <c r="AA219" s="103"/>
      <c r="AB219" s="172"/>
      <c r="AC219" s="103"/>
      <c r="AD219" s="172"/>
      <c r="AE219" s="103"/>
      <c r="AF219" s="172"/>
    </row>
    <row r="220" spans="2:32" s="100" customFormat="1" ht="12.75">
      <c r="B220" s="163"/>
      <c r="C220" s="163"/>
      <c r="D220" s="163"/>
      <c r="E220" s="163"/>
      <c r="F220" s="164"/>
      <c r="G220" s="165"/>
      <c r="H220" s="165"/>
      <c r="I220" s="165"/>
      <c r="J220" s="166"/>
      <c r="K220" s="167"/>
      <c r="L220" s="168"/>
      <c r="M220" s="169"/>
      <c r="N220" s="170"/>
      <c r="O220" s="171"/>
      <c r="R220" s="172"/>
      <c r="S220" s="172"/>
      <c r="T220" s="172"/>
      <c r="U220" s="172"/>
      <c r="V220" s="103"/>
      <c r="W220" s="172"/>
      <c r="X220" s="172"/>
      <c r="Y220" s="103"/>
      <c r="Z220" s="172"/>
      <c r="AA220" s="103"/>
      <c r="AB220" s="172"/>
      <c r="AC220" s="103"/>
      <c r="AD220" s="172"/>
      <c r="AE220" s="103"/>
      <c r="AF220" s="172"/>
    </row>
    <row r="221" spans="2:32" s="100" customFormat="1" ht="12.75">
      <c r="B221" s="163"/>
      <c r="C221" s="163"/>
      <c r="D221" s="163"/>
      <c r="E221" s="163"/>
      <c r="F221" s="164"/>
      <c r="G221" s="165"/>
      <c r="H221" s="165"/>
      <c r="I221" s="165"/>
      <c r="J221" s="166"/>
      <c r="K221" s="167"/>
      <c r="L221" s="168"/>
      <c r="M221" s="169"/>
      <c r="N221" s="170"/>
      <c r="O221" s="171"/>
      <c r="R221" s="172"/>
      <c r="S221" s="172"/>
      <c r="T221" s="172"/>
      <c r="U221" s="172"/>
      <c r="V221" s="103"/>
      <c r="W221" s="172"/>
      <c r="X221" s="172"/>
      <c r="Y221" s="103"/>
      <c r="Z221" s="172"/>
      <c r="AA221" s="103"/>
      <c r="AB221" s="172"/>
      <c r="AC221" s="103"/>
      <c r="AD221" s="172"/>
      <c r="AE221" s="103"/>
      <c r="AF221" s="172"/>
    </row>
    <row r="222" spans="2:32" s="100" customFormat="1" ht="12.75">
      <c r="B222" s="163"/>
      <c r="C222" s="163"/>
      <c r="D222" s="163"/>
      <c r="E222" s="163"/>
      <c r="F222" s="164"/>
      <c r="G222" s="165"/>
      <c r="H222" s="165"/>
      <c r="I222" s="165"/>
      <c r="J222" s="166"/>
      <c r="K222" s="167"/>
      <c r="L222" s="168"/>
      <c r="M222" s="169"/>
      <c r="N222" s="170"/>
      <c r="O222" s="171"/>
      <c r="R222" s="172"/>
      <c r="S222" s="172"/>
      <c r="T222" s="172"/>
      <c r="U222" s="172"/>
      <c r="V222" s="103"/>
      <c r="W222" s="172"/>
      <c r="X222" s="172"/>
      <c r="Y222" s="103"/>
      <c r="Z222" s="172"/>
      <c r="AA222" s="103"/>
      <c r="AB222" s="172"/>
      <c r="AC222" s="103"/>
      <c r="AD222" s="172"/>
      <c r="AE222" s="103"/>
      <c r="AF222" s="172"/>
    </row>
    <row r="223" spans="2:32" s="100" customFormat="1" ht="12.75">
      <c r="B223" s="163"/>
      <c r="C223" s="163"/>
      <c r="D223" s="163"/>
      <c r="E223" s="163"/>
      <c r="F223" s="164"/>
      <c r="G223" s="165"/>
      <c r="H223" s="165"/>
      <c r="I223" s="165"/>
      <c r="J223" s="166"/>
      <c r="K223" s="167"/>
      <c r="L223" s="168"/>
      <c r="M223" s="169"/>
      <c r="N223" s="170"/>
      <c r="O223" s="171"/>
      <c r="R223" s="172"/>
      <c r="S223" s="172"/>
      <c r="T223" s="172"/>
      <c r="U223" s="172"/>
      <c r="V223" s="103"/>
      <c r="W223" s="172"/>
      <c r="X223" s="172"/>
      <c r="Y223" s="103"/>
      <c r="Z223" s="172"/>
      <c r="AA223" s="103"/>
      <c r="AB223" s="172"/>
      <c r="AC223" s="103"/>
      <c r="AD223" s="172"/>
      <c r="AE223" s="103"/>
      <c r="AF223" s="172"/>
    </row>
    <row r="224" spans="2:32" s="100" customFormat="1" ht="12.75">
      <c r="B224" s="163"/>
      <c r="C224" s="163"/>
      <c r="D224" s="163"/>
      <c r="E224" s="163"/>
      <c r="F224" s="164"/>
      <c r="G224" s="165"/>
      <c r="H224" s="165"/>
      <c r="I224" s="165"/>
      <c r="J224" s="166"/>
      <c r="K224" s="167"/>
      <c r="L224" s="168"/>
      <c r="M224" s="169"/>
      <c r="N224" s="170"/>
      <c r="O224" s="171"/>
      <c r="R224" s="172"/>
      <c r="S224" s="172"/>
      <c r="T224" s="172"/>
      <c r="U224" s="172"/>
      <c r="V224" s="103"/>
      <c r="W224" s="172"/>
      <c r="X224" s="172"/>
      <c r="Y224" s="103"/>
      <c r="Z224" s="172"/>
      <c r="AA224" s="103"/>
      <c r="AB224" s="172"/>
      <c r="AC224" s="103"/>
      <c r="AD224" s="172"/>
      <c r="AE224" s="103"/>
      <c r="AF224" s="172"/>
    </row>
    <row r="225" spans="2:32" s="100" customFormat="1" ht="12.75">
      <c r="B225" s="163"/>
      <c r="C225" s="163"/>
      <c r="D225" s="163"/>
      <c r="E225" s="163"/>
      <c r="F225" s="164"/>
      <c r="G225" s="165"/>
      <c r="H225" s="165"/>
      <c r="I225" s="165"/>
      <c r="J225" s="166"/>
      <c r="K225" s="167"/>
      <c r="L225" s="168"/>
      <c r="M225" s="169"/>
      <c r="N225" s="170"/>
      <c r="O225" s="171"/>
      <c r="R225" s="172"/>
      <c r="S225" s="172"/>
      <c r="T225" s="172"/>
      <c r="U225" s="172"/>
      <c r="V225" s="103"/>
      <c r="W225" s="172"/>
      <c r="X225" s="172"/>
      <c r="Y225" s="103"/>
      <c r="Z225" s="172"/>
      <c r="AA225" s="103"/>
      <c r="AB225" s="172"/>
      <c r="AC225" s="103"/>
      <c r="AD225" s="172"/>
      <c r="AE225" s="103"/>
      <c r="AF225" s="172"/>
    </row>
    <row r="226" spans="2:32" s="100" customFormat="1" ht="12.75">
      <c r="B226" s="163"/>
      <c r="C226" s="163"/>
      <c r="D226" s="163"/>
      <c r="E226" s="163"/>
      <c r="F226" s="164"/>
      <c r="G226" s="165"/>
      <c r="H226" s="165"/>
      <c r="I226" s="165"/>
      <c r="J226" s="166"/>
      <c r="K226" s="167"/>
      <c r="L226" s="168"/>
      <c r="M226" s="169"/>
      <c r="N226" s="170"/>
      <c r="O226" s="171"/>
      <c r="R226" s="172"/>
      <c r="S226" s="172"/>
      <c r="T226" s="172"/>
      <c r="U226" s="172"/>
      <c r="V226" s="103"/>
      <c r="W226" s="172"/>
      <c r="X226" s="172"/>
      <c r="Y226" s="103"/>
      <c r="Z226" s="172"/>
      <c r="AA226" s="103"/>
      <c r="AB226" s="172"/>
      <c r="AC226" s="103"/>
      <c r="AD226" s="172"/>
      <c r="AE226" s="103"/>
      <c r="AF226" s="172"/>
    </row>
    <row r="227" spans="2:32" s="100" customFormat="1" ht="12.75">
      <c r="B227" s="163"/>
      <c r="C227" s="163"/>
      <c r="D227" s="163"/>
      <c r="E227" s="163"/>
      <c r="F227" s="164"/>
      <c r="G227" s="165"/>
      <c r="H227" s="165"/>
      <c r="I227" s="165"/>
      <c r="J227" s="166"/>
      <c r="K227" s="167"/>
      <c r="L227" s="168"/>
      <c r="M227" s="169"/>
      <c r="N227" s="170"/>
      <c r="O227" s="171"/>
      <c r="R227" s="172"/>
      <c r="S227" s="172"/>
      <c r="T227" s="172"/>
      <c r="U227" s="172"/>
      <c r="V227" s="103"/>
      <c r="W227" s="172"/>
      <c r="X227" s="172"/>
      <c r="Y227" s="103"/>
      <c r="Z227" s="172"/>
      <c r="AA227" s="103"/>
      <c r="AB227" s="172"/>
      <c r="AC227" s="103"/>
      <c r="AD227" s="172"/>
      <c r="AE227" s="103"/>
      <c r="AF227" s="172"/>
    </row>
    <row r="228" spans="2:32" s="100" customFormat="1" ht="12.75">
      <c r="B228" s="163"/>
      <c r="C228" s="163"/>
      <c r="D228" s="163"/>
      <c r="E228" s="163"/>
      <c r="F228" s="164"/>
      <c r="G228" s="165"/>
      <c r="H228" s="165"/>
      <c r="I228" s="165"/>
      <c r="J228" s="166"/>
      <c r="K228" s="167"/>
      <c r="L228" s="168"/>
      <c r="M228" s="169"/>
      <c r="N228" s="170"/>
      <c r="O228" s="171"/>
      <c r="R228" s="172"/>
      <c r="S228" s="172"/>
      <c r="T228" s="172"/>
      <c r="U228" s="172"/>
      <c r="V228" s="103"/>
      <c r="W228" s="172"/>
      <c r="X228" s="172"/>
      <c r="Y228" s="103"/>
      <c r="Z228" s="172"/>
      <c r="AA228" s="103"/>
      <c r="AB228" s="172"/>
      <c r="AC228" s="103"/>
      <c r="AD228" s="172"/>
      <c r="AE228" s="103"/>
      <c r="AF228" s="172"/>
    </row>
    <row r="229" spans="2:32" s="100" customFormat="1" ht="12.75">
      <c r="B229" s="163"/>
      <c r="C229" s="163"/>
      <c r="D229" s="163"/>
      <c r="E229" s="163"/>
      <c r="F229" s="164"/>
      <c r="G229" s="165"/>
      <c r="H229" s="165"/>
      <c r="I229" s="165"/>
      <c r="J229" s="166"/>
      <c r="K229" s="167"/>
      <c r="L229" s="168"/>
      <c r="M229" s="169"/>
      <c r="N229" s="170"/>
      <c r="O229" s="171"/>
      <c r="R229" s="172"/>
      <c r="S229" s="172"/>
      <c r="T229" s="172"/>
      <c r="U229" s="172"/>
      <c r="V229" s="103"/>
      <c r="W229" s="172"/>
      <c r="X229" s="172"/>
      <c r="Y229" s="103"/>
      <c r="Z229" s="172"/>
      <c r="AA229" s="103"/>
      <c r="AB229" s="172"/>
      <c r="AC229" s="103"/>
      <c r="AD229" s="172"/>
      <c r="AE229" s="103"/>
      <c r="AF229" s="172"/>
    </row>
    <row r="230" spans="2:32" s="100" customFormat="1" ht="12.75">
      <c r="B230" s="163"/>
      <c r="C230" s="163"/>
      <c r="D230" s="163"/>
      <c r="E230" s="163"/>
      <c r="F230" s="164"/>
      <c r="G230" s="165"/>
      <c r="H230" s="165"/>
      <c r="I230" s="165"/>
      <c r="J230" s="166"/>
      <c r="K230" s="167"/>
      <c r="L230" s="168"/>
      <c r="M230" s="169"/>
      <c r="N230" s="170"/>
      <c r="O230" s="171"/>
      <c r="R230" s="172"/>
      <c r="S230" s="172"/>
      <c r="T230" s="172"/>
      <c r="U230" s="172"/>
      <c r="V230" s="103"/>
      <c r="W230" s="172"/>
      <c r="X230" s="172"/>
      <c r="Y230" s="103"/>
      <c r="Z230" s="172"/>
      <c r="AA230" s="103"/>
      <c r="AB230" s="172"/>
      <c r="AC230" s="103"/>
      <c r="AD230" s="172"/>
      <c r="AE230" s="103"/>
      <c r="AF230" s="172"/>
    </row>
    <row r="231" spans="2:32" s="100" customFormat="1" ht="12.75">
      <c r="B231" s="163"/>
      <c r="C231" s="163"/>
      <c r="D231" s="163"/>
      <c r="E231" s="163"/>
      <c r="F231" s="164"/>
      <c r="G231" s="165"/>
      <c r="H231" s="165"/>
      <c r="I231" s="165"/>
      <c r="J231" s="166"/>
      <c r="K231" s="167"/>
      <c r="L231" s="168"/>
      <c r="M231" s="169"/>
      <c r="N231" s="170"/>
      <c r="O231" s="171"/>
      <c r="R231" s="172"/>
      <c r="S231" s="172"/>
      <c r="T231" s="172"/>
      <c r="U231" s="172"/>
      <c r="V231" s="103"/>
      <c r="W231" s="172"/>
      <c r="X231" s="172"/>
      <c r="Y231" s="103"/>
      <c r="Z231" s="172"/>
      <c r="AA231" s="103"/>
      <c r="AB231" s="172"/>
      <c r="AC231" s="103"/>
      <c r="AD231" s="172"/>
      <c r="AE231" s="103"/>
      <c r="AF231" s="172"/>
    </row>
    <row r="232" spans="2:32" s="100" customFormat="1" ht="12.75">
      <c r="B232" s="163"/>
      <c r="C232" s="163"/>
      <c r="D232" s="163"/>
      <c r="E232" s="163"/>
      <c r="F232" s="164"/>
      <c r="G232" s="165"/>
      <c r="H232" s="165"/>
      <c r="I232" s="165"/>
      <c r="J232" s="166"/>
      <c r="K232" s="167"/>
      <c r="L232" s="168"/>
      <c r="M232" s="169"/>
      <c r="N232" s="170"/>
      <c r="O232" s="171"/>
      <c r="R232" s="172"/>
      <c r="S232" s="172"/>
      <c r="T232" s="172"/>
      <c r="U232" s="172"/>
      <c r="V232" s="103"/>
      <c r="W232" s="172"/>
      <c r="X232" s="172"/>
      <c r="Y232" s="103"/>
      <c r="Z232" s="172"/>
      <c r="AA232" s="103"/>
      <c r="AB232" s="172"/>
      <c r="AC232" s="103"/>
      <c r="AD232" s="172"/>
      <c r="AE232" s="103"/>
      <c r="AF232" s="172"/>
    </row>
    <row r="233" spans="2:32" s="100" customFormat="1" ht="12.75">
      <c r="B233" s="163"/>
      <c r="C233" s="163"/>
      <c r="D233" s="163"/>
      <c r="E233" s="163"/>
      <c r="F233" s="164"/>
      <c r="G233" s="165"/>
      <c r="H233" s="165"/>
      <c r="I233" s="165"/>
      <c r="J233" s="166"/>
      <c r="K233" s="167"/>
      <c r="L233" s="168"/>
      <c r="M233" s="169"/>
      <c r="N233" s="170"/>
      <c r="O233" s="171"/>
      <c r="R233" s="172"/>
      <c r="S233" s="172"/>
      <c r="T233" s="172"/>
      <c r="U233" s="172"/>
      <c r="V233" s="103"/>
      <c r="W233" s="172"/>
      <c r="X233" s="172"/>
      <c r="Y233" s="103"/>
      <c r="Z233" s="172"/>
      <c r="AA233" s="103"/>
      <c r="AB233" s="172"/>
      <c r="AC233" s="103"/>
      <c r="AD233" s="172"/>
      <c r="AE233" s="103"/>
      <c r="AF233" s="172"/>
    </row>
    <row r="234" spans="2:32" s="100" customFormat="1" ht="12.75">
      <c r="B234" s="163"/>
      <c r="C234" s="163"/>
      <c r="D234" s="163"/>
      <c r="E234" s="163"/>
      <c r="F234" s="164"/>
      <c r="G234" s="165"/>
      <c r="H234" s="165"/>
      <c r="I234" s="165"/>
      <c r="J234" s="166"/>
      <c r="K234" s="167"/>
      <c r="L234" s="168"/>
      <c r="M234" s="169"/>
      <c r="N234" s="170"/>
      <c r="O234" s="171"/>
      <c r="R234" s="172"/>
      <c r="S234" s="172"/>
      <c r="T234" s="172"/>
      <c r="U234" s="172"/>
      <c r="V234" s="103"/>
      <c r="W234" s="172"/>
      <c r="X234" s="172"/>
      <c r="Y234" s="103"/>
      <c r="Z234" s="172"/>
      <c r="AA234" s="103"/>
      <c r="AB234" s="172"/>
      <c r="AC234" s="103"/>
      <c r="AD234" s="172"/>
      <c r="AE234" s="103"/>
      <c r="AF234" s="172"/>
    </row>
    <row r="235" spans="2:32" s="100" customFormat="1" ht="12.75">
      <c r="B235" s="163"/>
      <c r="C235" s="163"/>
      <c r="D235" s="163"/>
      <c r="E235" s="163"/>
      <c r="F235" s="164"/>
      <c r="G235" s="165"/>
      <c r="H235" s="165"/>
      <c r="I235" s="165"/>
      <c r="J235" s="166"/>
      <c r="K235" s="167"/>
      <c r="L235" s="168"/>
      <c r="M235" s="169"/>
      <c r="N235" s="170"/>
      <c r="O235" s="171"/>
      <c r="R235" s="172"/>
      <c r="S235" s="172"/>
      <c r="T235" s="172"/>
      <c r="U235" s="172"/>
      <c r="V235" s="103"/>
      <c r="W235" s="172"/>
      <c r="X235" s="172"/>
      <c r="Y235" s="103"/>
      <c r="Z235" s="172"/>
      <c r="AA235" s="103"/>
      <c r="AB235" s="172"/>
      <c r="AC235" s="103"/>
      <c r="AD235" s="172"/>
      <c r="AE235" s="103"/>
      <c r="AF235" s="172"/>
    </row>
    <row r="236" spans="2:32" s="100" customFormat="1" ht="12.75">
      <c r="B236" s="163"/>
      <c r="C236" s="163"/>
      <c r="D236" s="163"/>
      <c r="E236" s="163"/>
      <c r="F236" s="164"/>
      <c r="G236" s="165"/>
      <c r="H236" s="165"/>
      <c r="I236" s="165"/>
      <c r="J236" s="166"/>
      <c r="K236" s="167"/>
      <c r="L236" s="168"/>
      <c r="M236" s="169"/>
      <c r="N236" s="170"/>
      <c r="O236" s="171"/>
      <c r="R236" s="172"/>
      <c r="S236" s="172"/>
      <c r="T236" s="172"/>
      <c r="U236" s="172"/>
      <c r="V236" s="103"/>
      <c r="W236" s="172"/>
      <c r="X236" s="172"/>
      <c r="Y236" s="103"/>
      <c r="Z236" s="172"/>
      <c r="AA236" s="103"/>
      <c r="AB236" s="172"/>
      <c r="AC236" s="103"/>
      <c r="AD236" s="172"/>
      <c r="AE236" s="103"/>
      <c r="AF236" s="172"/>
    </row>
    <row r="237" spans="2:32" s="100" customFormat="1" ht="12.75">
      <c r="B237" s="163"/>
      <c r="C237" s="163"/>
      <c r="D237" s="163"/>
      <c r="E237" s="163"/>
      <c r="F237" s="164"/>
      <c r="G237" s="165"/>
      <c r="H237" s="165"/>
      <c r="I237" s="165"/>
      <c r="J237" s="166"/>
      <c r="K237" s="167"/>
      <c r="L237" s="168"/>
      <c r="M237" s="169"/>
      <c r="N237" s="170"/>
      <c r="O237" s="171"/>
      <c r="R237" s="172"/>
      <c r="S237" s="172"/>
      <c r="T237" s="172"/>
      <c r="U237" s="172"/>
      <c r="V237" s="103"/>
      <c r="W237" s="172"/>
      <c r="X237" s="172"/>
      <c r="Y237" s="103"/>
      <c r="Z237" s="172"/>
      <c r="AA237" s="103"/>
      <c r="AB237" s="172"/>
      <c r="AC237" s="103"/>
      <c r="AD237" s="172"/>
      <c r="AE237" s="103"/>
      <c r="AF237" s="172"/>
    </row>
    <row r="238" spans="2:32" s="100" customFormat="1" ht="12.75">
      <c r="B238" s="163"/>
      <c r="C238" s="163"/>
      <c r="D238" s="163"/>
      <c r="E238" s="163"/>
      <c r="F238" s="164"/>
      <c r="G238" s="165"/>
      <c r="H238" s="165"/>
      <c r="I238" s="165"/>
      <c r="J238" s="166"/>
      <c r="K238" s="167"/>
      <c r="L238" s="168"/>
      <c r="M238" s="169"/>
      <c r="N238" s="170"/>
      <c r="O238" s="171"/>
      <c r="R238" s="172"/>
      <c r="S238" s="172"/>
      <c r="T238" s="172"/>
      <c r="U238" s="172"/>
      <c r="V238" s="103"/>
      <c r="W238" s="172"/>
      <c r="X238" s="172"/>
      <c r="Y238" s="103"/>
      <c r="Z238" s="172"/>
      <c r="AA238" s="103"/>
      <c r="AB238" s="172"/>
      <c r="AC238" s="103"/>
      <c r="AD238" s="172"/>
      <c r="AE238" s="103"/>
      <c r="AF238" s="172"/>
    </row>
    <row r="239" spans="2:32" s="100" customFormat="1" ht="12.75">
      <c r="B239" s="163"/>
      <c r="C239" s="163"/>
      <c r="D239" s="163"/>
      <c r="E239" s="163"/>
      <c r="F239" s="164"/>
      <c r="G239" s="165"/>
      <c r="H239" s="165"/>
      <c r="I239" s="165"/>
      <c r="J239" s="166"/>
      <c r="K239" s="167"/>
      <c r="L239" s="168"/>
      <c r="M239" s="169"/>
      <c r="N239" s="170"/>
      <c r="O239" s="171"/>
      <c r="R239" s="172"/>
      <c r="S239" s="172"/>
      <c r="T239" s="172"/>
      <c r="U239" s="172"/>
      <c r="V239" s="103"/>
      <c r="W239" s="172"/>
      <c r="X239" s="172"/>
      <c r="Y239" s="103"/>
      <c r="Z239" s="172"/>
      <c r="AA239" s="103"/>
      <c r="AB239" s="172"/>
      <c r="AC239" s="103"/>
      <c r="AD239" s="172"/>
      <c r="AE239" s="103"/>
      <c r="AF239" s="172"/>
    </row>
    <row r="240" spans="2:32" s="100" customFormat="1" ht="12.75">
      <c r="B240" s="163"/>
      <c r="C240" s="163"/>
      <c r="D240" s="163"/>
      <c r="E240" s="163"/>
      <c r="F240" s="164"/>
      <c r="G240" s="165"/>
      <c r="H240" s="165"/>
      <c r="I240" s="165"/>
      <c r="J240" s="166"/>
      <c r="K240" s="167"/>
      <c r="L240" s="168"/>
      <c r="M240" s="169"/>
      <c r="N240" s="170"/>
      <c r="O240" s="171"/>
      <c r="R240" s="172"/>
      <c r="S240" s="172"/>
      <c r="T240" s="172"/>
      <c r="U240" s="172"/>
      <c r="V240" s="103"/>
      <c r="W240" s="172"/>
      <c r="X240" s="172"/>
      <c r="Y240" s="103"/>
      <c r="Z240" s="172"/>
      <c r="AA240" s="103"/>
      <c r="AB240" s="172"/>
      <c r="AC240" s="103"/>
      <c r="AD240" s="172"/>
      <c r="AE240" s="103"/>
      <c r="AF240" s="172"/>
    </row>
    <row r="241" spans="2:32" s="100" customFormat="1" ht="12.75">
      <c r="B241" s="163"/>
      <c r="C241" s="163"/>
      <c r="D241" s="163"/>
      <c r="E241" s="163"/>
      <c r="F241" s="164"/>
      <c r="G241" s="165"/>
      <c r="H241" s="165"/>
      <c r="I241" s="165"/>
      <c r="J241" s="166"/>
      <c r="K241" s="167"/>
      <c r="L241" s="168"/>
      <c r="M241" s="169"/>
      <c r="N241" s="170"/>
      <c r="O241" s="171"/>
      <c r="R241" s="172"/>
      <c r="S241" s="172"/>
      <c r="T241" s="172"/>
      <c r="U241" s="172"/>
      <c r="V241" s="103"/>
      <c r="W241" s="172"/>
      <c r="X241" s="172"/>
      <c r="Y241" s="103"/>
      <c r="Z241" s="172"/>
      <c r="AA241" s="103"/>
      <c r="AB241" s="172"/>
      <c r="AC241" s="103"/>
      <c r="AD241" s="172"/>
      <c r="AE241" s="103"/>
      <c r="AF241" s="172"/>
    </row>
    <row r="242" spans="2:32" s="100" customFormat="1" ht="12.75">
      <c r="B242" s="163"/>
      <c r="C242" s="163"/>
      <c r="D242" s="163"/>
      <c r="E242" s="163"/>
      <c r="F242" s="164"/>
      <c r="G242" s="165"/>
      <c r="H242" s="165"/>
      <c r="I242" s="165"/>
      <c r="J242" s="166"/>
      <c r="K242" s="167"/>
      <c r="L242" s="168"/>
      <c r="M242" s="169"/>
      <c r="N242" s="170"/>
      <c r="O242" s="171"/>
      <c r="R242" s="172"/>
      <c r="S242" s="172"/>
      <c r="T242" s="172"/>
      <c r="U242" s="172"/>
      <c r="V242" s="103"/>
      <c r="W242" s="172"/>
      <c r="X242" s="172"/>
      <c r="Y242" s="103"/>
      <c r="Z242" s="172"/>
      <c r="AA242" s="103"/>
      <c r="AB242" s="172"/>
      <c r="AC242" s="103"/>
      <c r="AD242" s="172"/>
      <c r="AE242" s="103"/>
      <c r="AF242" s="172"/>
    </row>
    <row r="243" spans="2:32" s="100" customFormat="1" ht="12.75">
      <c r="B243" s="163"/>
      <c r="C243" s="163"/>
      <c r="D243" s="163"/>
      <c r="E243" s="163"/>
      <c r="F243" s="164"/>
      <c r="G243" s="165"/>
      <c r="H243" s="165"/>
      <c r="I243" s="165"/>
      <c r="J243" s="166"/>
      <c r="K243" s="167"/>
      <c r="L243" s="168"/>
      <c r="M243" s="169"/>
      <c r="N243" s="170"/>
      <c r="O243" s="171"/>
      <c r="R243" s="172"/>
      <c r="S243" s="172"/>
      <c r="T243" s="172"/>
      <c r="U243" s="172"/>
      <c r="V243" s="103"/>
      <c r="W243" s="172"/>
      <c r="X243" s="172"/>
      <c r="Y243" s="103"/>
      <c r="Z243" s="172"/>
      <c r="AA243" s="103"/>
      <c r="AB243" s="172"/>
      <c r="AC243" s="103"/>
      <c r="AD243" s="172"/>
      <c r="AE243" s="103"/>
      <c r="AF243" s="172"/>
    </row>
    <row r="244" spans="2:32" s="100" customFormat="1" ht="12.75">
      <c r="B244" s="163"/>
      <c r="C244" s="163"/>
      <c r="D244" s="163"/>
      <c r="E244" s="163"/>
      <c r="F244" s="164"/>
      <c r="G244" s="165"/>
      <c r="H244" s="165"/>
      <c r="I244" s="165"/>
      <c r="J244" s="166"/>
      <c r="K244" s="167"/>
      <c r="L244" s="168"/>
      <c r="M244" s="169"/>
      <c r="N244" s="170"/>
      <c r="O244" s="171"/>
      <c r="R244" s="172"/>
      <c r="S244" s="172"/>
      <c r="T244" s="172"/>
      <c r="U244" s="172"/>
      <c r="V244" s="103"/>
      <c r="W244" s="172"/>
      <c r="X244" s="172"/>
      <c r="Y244" s="103"/>
      <c r="Z244" s="172"/>
      <c r="AA244" s="103"/>
      <c r="AB244" s="172"/>
      <c r="AC244" s="103"/>
      <c r="AD244" s="172"/>
      <c r="AE244" s="103"/>
      <c r="AF244" s="172"/>
    </row>
    <row r="245" spans="2:32" s="100" customFormat="1" ht="12.75">
      <c r="B245" s="163"/>
      <c r="C245" s="163"/>
      <c r="D245" s="163"/>
      <c r="E245" s="163"/>
      <c r="F245" s="164"/>
      <c r="G245" s="165"/>
      <c r="H245" s="165"/>
      <c r="I245" s="165"/>
      <c r="J245" s="166"/>
      <c r="K245" s="167"/>
      <c r="L245" s="168"/>
      <c r="M245" s="169"/>
      <c r="N245" s="170"/>
      <c r="O245" s="171"/>
      <c r="R245" s="172"/>
      <c r="S245" s="172"/>
      <c r="T245" s="172"/>
      <c r="U245" s="172"/>
      <c r="V245" s="103"/>
      <c r="W245" s="172"/>
      <c r="X245" s="172"/>
      <c r="Y245" s="103"/>
      <c r="Z245" s="172"/>
      <c r="AA245" s="103"/>
      <c r="AB245" s="172"/>
      <c r="AC245" s="103"/>
      <c r="AD245" s="172"/>
      <c r="AE245" s="103"/>
      <c r="AF245" s="172"/>
    </row>
    <row r="246" spans="2:32" s="100" customFormat="1" ht="12.75">
      <c r="B246" s="163"/>
      <c r="C246" s="163"/>
      <c r="D246" s="163"/>
      <c r="E246" s="163"/>
      <c r="F246" s="164"/>
      <c r="G246" s="165"/>
      <c r="H246" s="165"/>
      <c r="I246" s="165"/>
      <c r="J246" s="166"/>
      <c r="K246" s="167"/>
      <c r="L246" s="168"/>
      <c r="M246" s="169"/>
      <c r="N246" s="170"/>
      <c r="O246" s="171"/>
      <c r="R246" s="172"/>
      <c r="S246" s="172"/>
      <c r="T246" s="172"/>
      <c r="U246" s="172"/>
      <c r="V246" s="103"/>
      <c r="W246" s="172"/>
      <c r="X246" s="172"/>
      <c r="Y246" s="103"/>
      <c r="Z246" s="172"/>
      <c r="AA246" s="103"/>
      <c r="AB246" s="172"/>
      <c r="AC246" s="103"/>
      <c r="AD246" s="172"/>
      <c r="AE246" s="103"/>
      <c r="AF246" s="172"/>
    </row>
    <row r="247" spans="2:32" s="100" customFormat="1" ht="12.75">
      <c r="B247" s="163"/>
      <c r="C247" s="163"/>
      <c r="D247" s="163"/>
      <c r="E247" s="163"/>
      <c r="F247" s="164"/>
      <c r="G247" s="165"/>
      <c r="H247" s="165"/>
      <c r="I247" s="165"/>
      <c r="J247" s="166"/>
      <c r="K247" s="167"/>
      <c r="L247" s="168"/>
      <c r="M247" s="169"/>
      <c r="N247" s="170"/>
      <c r="O247" s="171"/>
      <c r="R247" s="172"/>
      <c r="S247" s="172"/>
      <c r="T247" s="172"/>
      <c r="U247" s="172"/>
      <c r="V247" s="103"/>
      <c r="W247" s="172"/>
      <c r="X247" s="172"/>
      <c r="Y247" s="103"/>
      <c r="Z247" s="172"/>
      <c r="AA247" s="103"/>
      <c r="AB247" s="172"/>
      <c r="AC247" s="103"/>
      <c r="AD247" s="172"/>
      <c r="AE247" s="103"/>
      <c r="AF247" s="172"/>
    </row>
    <row r="248" spans="2:32" s="100" customFormat="1" ht="12.75">
      <c r="B248" s="163"/>
      <c r="C248" s="163"/>
      <c r="D248" s="163"/>
      <c r="E248" s="163"/>
      <c r="F248" s="164"/>
      <c r="G248" s="165"/>
      <c r="H248" s="165"/>
      <c r="I248" s="165"/>
      <c r="J248" s="166"/>
      <c r="K248" s="167"/>
      <c r="L248" s="168"/>
      <c r="M248" s="169"/>
      <c r="N248" s="170"/>
      <c r="O248" s="171"/>
      <c r="R248" s="172"/>
      <c r="S248" s="172"/>
      <c r="T248" s="172"/>
      <c r="U248" s="172"/>
      <c r="V248" s="103"/>
      <c r="W248" s="172"/>
      <c r="X248" s="172"/>
      <c r="Y248" s="103"/>
      <c r="Z248" s="172"/>
      <c r="AA248" s="103"/>
      <c r="AB248" s="172"/>
      <c r="AC248" s="103"/>
      <c r="AD248" s="172"/>
      <c r="AE248" s="103"/>
      <c r="AF248" s="172"/>
    </row>
    <row r="249" spans="2:32" s="100" customFormat="1" ht="12.75">
      <c r="B249" s="163"/>
      <c r="C249" s="163"/>
      <c r="D249" s="163"/>
      <c r="E249" s="163"/>
      <c r="F249" s="164"/>
      <c r="G249" s="165"/>
      <c r="H249" s="165"/>
      <c r="I249" s="165"/>
      <c r="J249" s="166"/>
      <c r="K249" s="167"/>
      <c r="L249" s="168"/>
      <c r="M249" s="169"/>
      <c r="N249" s="170"/>
      <c r="O249" s="171"/>
      <c r="R249" s="172"/>
      <c r="S249" s="172"/>
      <c r="T249" s="172"/>
      <c r="U249" s="172"/>
      <c r="V249" s="103"/>
      <c r="W249" s="172"/>
      <c r="X249" s="172"/>
      <c r="Y249" s="103"/>
      <c r="Z249" s="172"/>
      <c r="AA249" s="103"/>
      <c r="AB249" s="172"/>
      <c r="AC249" s="103"/>
      <c r="AD249" s="172"/>
      <c r="AE249" s="103"/>
      <c r="AF249" s="172"/>
    </row>
    <row r="250" spans="2:32" s="100" customFormat="1" ht="12.75">
      <c r="B250" s="163"/>
      <c r="C250" s="163"/>
      <c r="D250" s="163"/>
      <c r="E250" s="163"/>
      <c r="F250" s="164"/>
      <c r="G250" s="165"/>
      <c r="H250" s="165"/>
      <c r="I250" s="165"/>
      <c r="J250" s="166"/>
      <c r="K250" s="167"/>
      <c r="L250" s="168"/>
      <c r="M250" s="169"/>
      <c r="N250" s="170"/>
      <c r="O250" s="171"/>
      <c r="R250" s="172"/>
      <c r="S250" s="172"/>
      <c r="T250" s="172"/>
      <c r="U250" s="172"/>
      <c r="V250" s="103"/>
      <c r="W250" s="172"/>
      <c r="X250" s="172"/>
      <c r="Y250" s="103"/>
      <c r="Z250" s="172"/>
      <c r="AA250" s="103"/>
      <c r="AB250" s="172"/>
      <c r="AC250" s="103"/>
      <c r="AD250" s="172"/>
      <c r="AE250" s="103"/>
      <c r="AF250" s="172"/>
    </row>
    <row r="251" spans="2:32" s="100" customFormat="1" ht="12.75">
      <c r="B251" s="163"/>
      <c r="C251" s="163"/>
      <c r="D251" s="163"/>
      <c r="E251" s="163"/>
      <c r="F251" s="164"/>
      <c r="G251" s="165"/>
      <c r="H251" s="165"/>
      <c r="I251" s="165"/>
      <c r="J251" s="166"/>
      <c r="K251" s="167"/>
      <c r="L251" s="168"/>
      <c r="M251" s="169"/>
      <c r="N251" s="170"/>
      <c r="O251" s="171"/>
      <c r="R251" s="172"/>
      <c r="S251" s="172"/>
      <c r="T251" s="172"/>
      <c r="U251" s="172"/>
      <c r="V251" s="103"/>
      <c r="W251" s="172"/>
      <c r="X251" s="172"/>
      <c r="Y251" s="103"/>
      <c r="Z251" s="172"/>
      <c r="AA251" s="103"/>
      <c r="AB251" s="172"/>
      <c r="AC251" s="103"/>
      <c r="AD251" s="172"/>
      <c r="AE251" s="103"/>
      <c r="AF251" s="172"/>
    </row>
    <row r="252" spans="2:32" s="100" customFormat="1" ht="12.75">
      <c r="B252" s="163"/>
      <c r="C252" s="163"/>
      <c r="D252" s="163"/>
      <c r="E252" s="163"/>
      <c r="F252" s="164"/>
      <c r="G252" s="165"/>
      <c r="H252" s="165"/>
      <c r="I252" s="165"/>
      <c r="J252" s="166"/>
      <c r="K252" s="167"/>
      <c r="L252" s="168"/>
      <c r="M252" s="169"/>
      <c r="N252" s="170"/>
      <c r="O252" s="171"/>
      <c r="R252" s="172"/>
      <c r="S252" s="172"/>
      <c r="T252" s="172"/>
      <c r="U252" s="172"/>
      <c r="V252" s="103"/>
      <c r="W252" s="172"/>
      <c r="X252" s="172"/>
      <c r="Y252" s="103"/>
      <c r="Z252" s="172"/>
      <c r="AA252" s="103"/>
      <c r="AB252" s="172"/>
      <c r="AC252" s="103"/>
      <c r="AD252" s="172"/>
      <c r="AE252" s="103"/>
      <c r="AF252" s="172"/>
    </row>
    <row r="253" spans="2:32" s="100" customFormat="1" ht="12.75">
      <c r="B253" s="163"/>
      <c r="C253" s="163"/>
      <c r="D253" s="163"/>
      <c r="E253" s="163"/>
      <c r="F253" s="164"/>
      <c r="G253" s="165"/>
      <c r="H253" s="165"/>
      <c r="I253" s="165"/>
      <c r="J253" s="166"/>
      <c r="K253" s="167"/>
      <c r="L253" s="168"/>
      <c r="M253" s="169"/>
      <c r="N253" s="170"/>
      <c r="O253" s="171"/>
      <c r="R253" s="172"/>
      <c r="S253" s="172"/>
      <c r="T253" s="172"/>
      <c r="U253" s="172"/>
      <c r="V253" s="103"/>
      <c r="W253" s="172"/>
      <c r="X253" s="172"/>
      <c r="Y253" s="103"/>
      <c r="Z253" s="172"/>
      <c r="AA253" s="103"/>
      <c r="AB253" s="172"/>
      <c r="AC253" s="103"/>
      <c r="AD253" s="172"/>
      <c r="AE253" s="103"/>
      <c r="AF253" s="172"/>
    </row>
    <row r="254" spans="2:32" s="100" customFormat="1" ht="12.75">
      <c r="B254" s="163"/>
      <c r="C254" s="163"/>
      <c r="D254" s="163"/>
      <c r="E254" s="163"/>
      <c r="F254" s="164"/>
      <c r="G254" s="165"/>
      <c r="H254" s="165"/>
      <c r="I254" s="165"/>
      <c r="J254" s="166"/>
      <c r="K254" s="167"/>
      <c r="L254" s="168"/>
      <c r="M254" s="169"/>
      <c r="N254" s="170"/>
      <c r="O254" s="171"/>
      <c r="R254" s="172"/>
      <c r="S254" s="172"/>
      <c r="T254" s="172"/>
      <c r="U254" s="172"/>
      <c r="V254" s="103"/>
      <c r="W254" s="172"/>
      <c r="X254" s="172"/>
      <c r="Y254" s="103"/>
      <c r="Z254" s="172"/>
      <c r="AA254" s="103"/>
      <c r="AB254" s="172"/>
      <c r="AC254" s="103"/>
      <c r="AD254" s="172"/>
      <c r="AE254" s="103"/>
      <c r="AF254" s="172"/>
    </row>
    <row r="255" spans="2:32" s="100" customFormat="1" ht="12.75">
      <c r="B255" s="163"/>
      <c r="C255" s="163"/>
      <c r="D255" s="163"/>
      <c r="E255" s="163"/>
      <c r="F255" s="164"/>
      <c r="G255" s="165"/>
      <c r="H255" s="165"/>
      <c r="I255" s="165"/>
      <c r="J255" s="166"/>
      <c r="K255" s="167"/>
      <c r="L255" s="168"/>
      <c r="M255" s="169"/>
      <c r="N255" s="170"/>
      <c r="O255" s="171"/>
      <c r="R255" s="172"/>
      <c r="S255" s="172"/>
      <c r="T255" s="172"/>
      <c r="U255" s="172"/>
      <c r="V255" s="103"/>
      <c r="W255" s="172"/>
      <c r="X255" s="172"/>
      <c r="Y255" s="103"/>
      <c r="Z255" s="172"/>
      <c r="AA255" s="103"/>
      <c r="AB255" s="172"/>
      <c r="AC255" s="103"/>
      <c r="AD255" s="172"/>
      <c r="AE255" s="103"/>
      <c r="AF255" s="172"/>
    </row>
    <row r="256" spans="2:32" s="100" customFormat="1" ht="12.75">
      <c r="B256" s="163"/>
      <c r="C256" s="163"/>
      <c r="D256" s="163"/>
      <c r="E256" s="163"/>
      <c r="F256" s="164"/>
      <c r="G256" s="165"/>
      <c r="H256" s="165"/>
      <c r="I256" s="165"/>
      <c r="J256" s="166"/>
      <c r="K256" s="167"/>
      <c r="L256" s="168"/>
      <c r="M256" s="169"/>
      <c r="N256" s="170"/>
      <c r="O256" s="171"/>
      <c r="R256" s="172"/>
      <c r="S256" s="172"/>
      <c r="T256" s="172"/>
      <c r="U256" s="172"/>
      <c r="V256" s="103"/>
      <c r="W256" s="172"/>
      <c r="X256" s="172"/>
      <c r="Y256" s="103"/>
      <c r="Z256" s="172"/>
      <c r="AA256" s="103"/>
      <c r="AB256" s="172"/>
      <c r="AC256" s="103"/>
      <c r="AD256" s="172"/>
      <c r="AE256" s="103"/>
      <c r="AF256" s="172"/>
    </row>
    <row r="257" spans="2:32" s="100" customFormat="1" ht="12.75">
      <c r="B257" s="163"/>
      <c r="C257" s="163"/>
      <c r="D257" s="163"/>
      <c r="E257" s="163"/>
      <c r="F257" s="164"/>
      <c r="G257" s="165"/>
      <c r="H257" s="165"/>
      <c r="I257" s="165"/>
      <c r="J257" s="166"/>
      <c r="K257" s="167"/>
      <c r="L257" s="168"/>
      <c r="M257" s="169"/>
      <c r="N257" s="170"/>
      <c r="O257" s="171"/>
      <c r="R257" s="172"/>
      <c r="S257" s="172"/>
      <c r="T257" s="172"/>
      <c r="U257" s="172"/>
      <c r="V257" s="103"/>
      <c r="W257" s="172"/>
      <c r="X257" s="172"/>
      <c r="Y257" s="103"/>
      <c r="Z257" s="172"/>
      <c r="AA257" s="103"/>
      <c r="AB257" s="172"/>
      <c r="AC257" s="103"/>
      <c r="AD257" s="172"/>
      <c r="AE257" s="103"/>
      <c r="AF257" s="172"/>
    </row>
    <row r="258" spans="2:32" s="100" customFormat="1" ht="12.75">
      <c r="B258" s="163"/>
      <c r="C258" s="163"/>
      <c r="D258" s="163"/>
      <c r="E258" s="163"/>
      <c r="F258" s="164"/>
      <c r="G258" s="165"/>
      <c r="H258" s="165"/>
      <c r="I258" s="165"/>
      <c r="J258" s="166"/>
      <c r="K258" s="167"/>
      <c r="L258" s="168"/>
      <c r="M258" s="169"/>
      <c r="N258" s="170"/>
      <c r="O258" s="171"/>
      <c r="R258" s="172"/>
      <c r="S258" s="172"/>
      <c r="T258" s="172"/>
      <c r="U258" s="172"/>
      <c r="V258" s="103"/>
      <c r="W258" s="172"/>
      <c r="X258" s="172"/>
      <c r="Y258" s="103"/>
      <c r="Z258" s="172"/>
      <c r="AA258" s="103"/>
      <c r="AB258" s="172"/>
      <c r="AC258" s="103"/>
      <c r="AD258" s="172"/>
      <c r="AE258" s="103"/>
      <c r="AF258" s="172"/>
    </row>
    <row r="259" spans="2:32" s="100" customFormat="1" ht="12.75">
      <c r="B259" s="163"/>
      <c r="C259" s="163"/>
      <c r="D259" s="163"/>
      <c r="E259" s="163"/>
      <c r="F259" s="164"/>
      <c r="G259" s="165"/>
      <c r="H259" s="165"/>
      <c r="I259" s="165"/>
      <c r="J259" s="166"/>
      <c r="K259" s="167"/>
      <c r="L259" s="168"/>
      <c r="M259" s="169"/>
      <c r="N259" s="170"/>
      <c r="O259" s="171"/>
      <c r="R259" s="172"/>
      <c r="S259" s="172"/>
      <c r="T259" s="172"/>
      <c r="U259" s="172"/>
      <c r="V259" s="103"/>
      <c r="W259" s="172"/>
      <c r="X259" s="172"/>
      <c r="Y259" s="103"/>
      <c r="Z259" s="172"/>
      <c r="AA259" s="103"/>
      <c r="AB259" s="172"/>
      <c r="AC259" s="103"/>
      <c r="AD259" s="172"/>
      <c r="AE259" s="103"/>
      <c r="AF259" s="172"/>
    </row>
    <row r="260" spans="2:32" s="100" customFormat="1" ht="12.75">
      <c r="B260" s="163"/>
      <c r="C260" s="163"/>
      <c r="D260" s="163"/>
      <c r="E260" s="163"/>
      <c r="F260" s="164"/>
      <c r="G260" s="165"/>
      <c r="H260" s="165"/>
      <c r="I260" s="165"/>
      <c r="J260" s="166"/>
      <c r="K260" s="167"/>
      <c r="L260" s="168"/>
      <c r="M260" s="169"/>
      <c r="N260" s="170"/>
      <c r="O260" s="171"/>
      <c r="R260" s="172"/>
      <c r="S260" s="172"/>
      <c r="T260" s="172"/>
      <c r="U260" s="172"/>
      <c r="V260" s="103"/>
      <c r="W260" s="172"/>
      <c r="X260" s="172"/>
      <c r="Y260" s="103"/>
      <c r="Z260" s="172"/>
      <c r="AA260" s="103"/>
      <c r="AB260" s="172"/>
      <c r="AC260" s="103"/>
      <c r="AD260" s="172"/>
      <c r="AE260" s="103"/>
      <c r="AF260" s="172"/>
    </row>
    <row r="261" spans="2:32" s="100" customFormat="1" ht="12.75">
      <c r="B261" s="163"/>
      <c r="C261" s="163"/>
      <c r="D261" s="163"/>
      <c r="E261" s="163"/>
      <c r="F261" s="164"/>
      <c r="G261" s="165"/>
      <c r="H261" s="165"/>
      <c r="I261" s="165"/>
      <c r="J261" s="166"/>
      <c r="K261" s="167"/>
      <c r="L261" s="168"/>
      <c r="M261" s="169"/>
      <c r="N261" s="170"/>
      <c r="O261" s="171"/>
      <c r="R261" s="172"/>
      <c r="S261" s="172"/>
      <c r="T261" s="172"/>
      <c r="U261" s="172"/>
      <c r="V261" s="103"/>
      <c r="W261" s="172"/>
      <c r="X261" s="172"/>
      <c r="Y261" s="103"/>
      <c r="Z261" s="172"/>
      <c r="AA261" s="103"/>
      <c r="AB261" s="172"/>
      <c r="AC261" s="103"/>
      <c r="AD261" s="172"/>
      <c r="AE261" s="103"/>
      <c r="AF261" s="172"/>
    </row>
    <row r="262" spans="2:32" s="100" customFormat="1" ht="12.75">
      <c r="B262" s="163"/>
      <c r="C262" s="163"/>
      <c r="D262" s="163"/>
      <c r="E262" s="163"/>
      <c r="F262" s="164"/>
      <c r="G262" s="165"/>
      <c r="H262" s="165"/>
      <c r="I262" s="165"/>
      <c r="J262" s="166"/>
      <c r="K262" s="167"/>
      <c r="L262" s="168"/>
      <c r="M262" s="169"/>
      <c r="N262" s="170"/>
      <c r="O262" s="171"/>
      <c r="R262" s="172"/>
      <c r="S262" s="172"/>
      <c r="T262" s="172"/>
      <c r="U262" s="172"/>
      <c r="V262" s="103"/>
      <c r="W262" s="172"/>
      <c r="X262" s="172"/>
      <c r="Y262" s="103"/>
      <c r="Z262" s="172"/>
      <c r="AA262" s="103"/>
      <c r="AB262" s="172"/>
      <c r="AC262" s="103"/>
      <c r="AD262" s="172"/>
      <c r="AE262" s="103"/>
      <c r="AF262" s="172"/>
    </row>
    <row r="263" spans="2:32" s="100" customFormat="1" ht="12.75">
      <c r="B263" s="163"/>
      <c r="C263" s="163"/>
      <c r="D263" s="163"/>
      <c r="E263" s="163"/>
      <c r="F263" s="164"/>
      <c r="G263" s="165"/>
      <c r="H263" s="165"/>
      <c r="I263" s="165"/>
      <c r="J263" s="166"/>
      <c r="K263" s="167"/>
      <c r="L263" s="168"/>
      <c r="M263" s="169"/>
      <c r="N263" s="170"/>
      <c r="O263" s="171"/>
      <c r="R263" s="172"/>
      <c r="S263" s="172"/>
      <c r="T263" s="172"/>
      <c r="U263" s="172"/>
      <c r="V263" s="103"/>
      <c r="W263" s="172"/>
      <c r="X263" s="172"/>
      <c r="Y263" s="103"/>
      <c r="Z263" s="172"/>
      <c r="AA263" s="103"/>
      <c r="AB263" s="172"/>
      <c r="AC263" s="103"/>
      <c r="AD263" s="172"/>
      <c r="AE263" s="103"/>
      <c r="AF263" s="172"/>
    </row>
    <row r="264" spans="2:32" s="100" customFormat="1" ht="12.75">
      <c r="B264" s="163"/>
      <c r="C264" s="163"/>
      <c r="D264" s="163"/>
      <c r="E264" s="163"/>
      <c r="F264" s="164"/>
      <c r="G264" s="165"/>
      <c r="H264" s="165"/>
      <c r="I264" s="165"/>
      <c r="J264" s="166"/>
      <c r="K264" s="167"/>
      <c r="L264" s="168"/>
      <c r="M264" s="169"/>
      <c r="N264" s="170"/>
      <c r="O264" s="171"/>
      <c r="R264" s="172"/>
      <c r="S264" s="172"/>
      <c r="T264" s="172"/>
      <c r="U264" s="172"/>
      <c r="V264" s="103"/>
      <c r="W264" s="172"/>
      <c r="X264" s="172"/>
      <c r="Y264" s="103"/>
      <c r="Z264" s="172"/>
      <c r="AA264" s="103"/>
      <c r="AB264" s="172"/>
      <c r="AC264" s="103"/>
      <c r="AD264" s="172"/>
      <c r="AE264" s="103"/>
      <c r="AF264" s="172"/>
    </row>
    <row r="265" spans="2:32" s="100" customFormat="1" ht="12.75">
      <c r="B265" s="163"/>
      <c r="C265" s="163"/>
      <c r="D265" s="163"/>
      <c r="E265" s="163"/>
      <c r="F265" s="164"/>
      <c r="G265" s="165"/>
      <c r="H265" s="165"/>
      <c r="I265" s="165"/>
      <c r="J265" s="166"/>
      <c r="K265" s="167"/>
      <c r="L265" s="168"/>
      <c r="M265" s="169"/>
      <c r="N265" s="170"/>
      <c r="O265" s="171"/>
      <c r="R265" s="172"/>
      <c r="S265" s="172"/>
      <c r="T265" s="172"/>
      <c r="U265" s="172"/>
      <c r="V265" s="103"/>
      <c r="W265" s="172"/>
      <c r="X265" s="172"/>
      <c r="Y265" s="103"/>
      <c r="Z265" s="172"/>
      <c r="AA265" s="103"/>
      <c r="AB265" s="172"/>
      <c r="AC265" s="103"/>
      <c r="AD265" s="172"/>
      <c r="AE265" s="103"/>
      <c r="AF265" s="172"/>
    </row>
    <row r="266" spans="2:32" s="100" customFormat="1" ht="12.75">
      <c r="B266" s="163"/>
      <c r="C266" s="163"/>
      <c r="D266" s="163"/>
      <c r="E266" s="163"/>
      <c r="F266" s="164"/>
      <c r="G266" s="165"/>
      <c r="H266" s="165"/>
      <c r="I266" s="165"/>
      <c r="J266" s="166"/>
      <c r="K266" s="167"/>
      <c r="L266" s="168"/>
      <c r="M266" s="169"/>
      <c r="N266" s="170"/>
      <c r="O266" s="171"/>
      <c r="R266" s="172"/>
      <c r="S266" s="172"/>
      <c r="T266" s="172"/>
      <c r="U266" s="172"/>
      <c r="V266" s="103"/>
      <c r="W266" s="172"/>
      <c r="X266" s="172"/>
      <c r="Y266" s="103"/>
      <c r="Z266" s="172"/>
      <c r="AA266" s="103"/>
      <c r="AB266" s="172"/>
      <c r="AC266" s="103"/>
      <c r="AD266" s="172"/>
      <c r="AE266" s="103"/>
      <c r="AF266" s="172"/>
    </row>
    <row r="267" spans="2:32" s="100" customFormat="1" ht="12.75">
      <c r="B267" s="163"/>
      <c r="C267" s="163"/>
      <c r="D267" s="163"/>
      <c r="E267" s="163"/>
      <c r="F267" s="164"/>
      <c r="G267" s="165"/>
      <c r="H267" s="165"/>
      <c r="I267" s="165"/>
      <c r="J267" s="166"/>
      <c r="K267" s="167"/>
      <c r="L267" s="168"/>
      <c r="M267" s="169"/>
      <c r="N267" s="170"/>
      <c r="O267" s="171"/>
      <c r="R267" s="172"/>
      <c r="S267" s="172"/>
      <c r="T267" s="172"/>
      <c r="U267" s="172"/>
      <c r="V267" s="103"/>
      <c r="W267" s="172"/>
      <c r="X267" s="172"/>
      <c r="Y267" s="103"/>
      <c r="Z267" s="172"/>
      <c r="AA267" s="103"/>
      <c r="AB267" s="172"/>
      <c r="AC267" s="103"/>
      <c r="AD267" s="172"/>
      <c r="AE267" s="103"/>
      <c r="AF267" s="172"/>
    </row>
    <row r="268" spans="2:32" s="100" customFormat="1" ht="12.75">
      <c r="B268" s="163"/>
      <c r="C268" s="163"/>
      <c r="D268" s="163"/>
      <c r="E268" s="163"/>
      <c r="F268" s="164"/>
      <c r="G268" s="165"/>
      <c r="H268" s="165"/>
      <c r="I268" s="165"/>
      <c r="J268" s="166"/>
      <c r="K268" s="167"/>
      <c r="L268" s="168"/>
      <c r="M268" s="169"/>
      <c r="N268" s="170"/>
      <c r="O268" s="171"/>
      <c r="R268" s="172"/>
      <c r="S268" s="172"/>
      <c r="T268" s="172"/>
      <c r="U268" s="172"/>
      <c r="V268" s="103"/>
      <c r="W268" s="172"/>
      <c r="X268" s="172"/>
      <c r="Y268" s="103"/>
      <c r="Z268" s="172"/>
      <c r="AA268" s="103"/>
      <c r="AB268" s="172"/>
      <c r="AC268" s="103"/>
      <c r="AD268" s="172"/>
      <c r="AE268" s="103"/>
      <c r="AF268" s="172"/>
    </row>
    <row r="269" spans="2:32" s="100" customFormat="1" ht="12.75">
      <c r="B269" s="163"/>
      <c r="C269" s="163"/>
      <c r="D269" s="163"/>
      <c r="E269" s="163"/>
      <c r="F269" s="164"/>
      <c r="G269" s="165"/>
      <c r="H269" s="165"/>
      <c r="I269" s="165"/>
      <c r="J269" s="166"/>
      <c r="K269" s="167"/>
      <c r="L269" s="168"/>
      <c r="M269" s="169"/>
      <c r="N269" s="170"/>
      <c r="O269" s="171"/>
      <c r="R269" s="172"/>
      <c r="S269" s="172"/>
      <c r="T269" s="172"/>
      <c r="U269" s="172"/>
      <c r="V269" s="103"/>
      <c r="W269" s="172"/>
      <c r="X269" s="172"/>
      <c r="Y269" s="103"/>
      <c r="Z269" s="172"/>
      <c r="AA269" s="103"/>
      <c r="AB269" s="172"/>
      <c r="AC269" s="103"/>
      <c r="AD269" s="172"/>
      <c r="AE269" s="103"/>
      <c r="AF269" s="172"/>
    </row>
    <row r="270" spans="2:32" s="100" customFormat="1" ht="12.75">
      <c r="B270" s="163"/>
      <c r="C270" s="163"/>
      <c r="D270" s="163"/>
      <c r="E270" s="163"/>
      <c r="F270" s="164"/>
      <c r="G270" s="165"/>
      <c r="H270" s="165"/>
      <c r="I270" s="165"/>
      <c r="J270" s="166"/>
      <c r="K270" s="167"/>
      <c r="L270" s="168"/>
      <c r="M270" s="169"/>
      <c r="N270" s="170"/>
      <c r="O270" s="171"/>
      <c r="R270" s="172"/>
      <c r="S270" s="172"/>
      <c r="T270" s="172"/>
      <c r="U270" s="172"/>
      <c r="V270" s="103"/>
      <c r="W270" s="172"/>
      <c r="X270" s="172"/>
      <c r="Y270" s="103"/>
      <c r="Z270" s="172"/>
      <c r="AA270" s="103"/>
      <c r="AB270" s="172"/>
      <c r="AC270" s="103"/>
      <c r="AD270" s="172"/>
      <c r="AE270" s="103"/>
      <c r="AF270" s="172"/>
    </row>
    <row r="271" spans="2:32" s="100" customFormat="1" ht="12.75">
      <c r="B271" s="163"/>
      <c r="C271" s="163"/>
      <c r="D271" s="163"/>
      <c r="E271" s="163"/>
      <c r="F271" s="164"/>
      <c r="G271" s="165"/>
      <c r="H271" s="165"/>
      <c r="I271" s="165"/>
      <c r="J271" s="166"/>
      <c r="K271" s="167"/>
      <c r="L271" s="168"/>
      <c r="M271" s="169"/>
      <c r="N271" s="170"/>
      <c r="O271" s="171"/>
      <c r="R271" s="172"/>
      <c r="S271" s="172"/>
      <c r="T271" s="172"/>
      <c r="U271" s="172"/>
      <c r="V271" s="103"/>
      <c r="W271" s="172"/>
      <c r="X271" s="172"/>
      <c r="Y271" s="103"/>
      <c r="Z271" s="172"/>
      <c r="AA271" s="103"/>
      <c r="AB271" s="172"/>
      <c r="AC271" s="103"/>
      <c r="AD271" s="172"/>
      <c r="AE271" s="103"/>
      <c r="AF271" s="172"/>
    </row>
    <row r="272" spans="2:32" s="100" customFormat="1" ht="12.75">
      <c r="B272" s="163"/>
      <c r="C272" s="163"/>
      <c r="D272" s="163"/>
      <c r="E272" s="163"/>
      <c r="F272" s="164"/>
      <c r="G272" s="165"/>
      <c r="H272" s="165"/>
      <c r="I272" s="165"/>
      <c r="J272" s="166"/>
      <c r="K272" s="167"/>
      <c r="L272" s="168"/>
      <c r="M272" s="169"/>
      <c r="N272" s="170"/>
      <c r="O272" s="171"/>
      <c r="R272" s="172"/>
      <c r="S272" s="172"/>
      <c r="T272" s="172"/>
      <c r="U272" s="172"/>
      <c r="V272" s="103"/>
      <c r="W272" s="172"/>
      <c r="X272" s="172"/>
      <c r="Y272" s="103"/>
      <c r="Z272" s="172"/>
      <c r="AA272" s="103"/>
      <c r="AB272" s="172"/>
      <c r="AC272" s="103"/>
      <c r="AD272" s="172"/>
      <c r="AE272" s="103"/>
      <c r="AF272" s="172"/>
    </row>
    <row r="273" spans="2:32" s="100" customFormat="1" ht="12.75">
      <c r="B273" s="163"/>
      <c r="C273" s="163"/>
      <c r="D273" s="163"/>
      <c r="E273" s="163"/>
      <c r="F273" s="164"/>
      <c r="G273" s="165"/>
      <c r="H273" s="165"/>
      <c r="I273" s="165"/>
      <c r="J273" s="166"/>
      <c r="K273" s="167"/>
      <c r="L273" s="168"/>
      <c r="M273" s="169"/>
      <c r="N273" s="170"/>
      <c r="O273" s="171"/>
      <c r="R273" s="172"/>
      <c r="S273" s="172"/>
      <c r="T273" s="172"/>
      <c r="U273" s="172"/>
      <c r="V273" s="103"/>
      <c r="W273" s="172"/>
      <c r="X273" s="172"/>
      <c r="Y273" s="103"/>
      <c r="Z273" s="172"/>
      <c r="AA273" s="103"/>
      <c r="AB273" s="172"/>
      <c r="AC273" s="103"/>
      <c r="AD273" s="172"/>
      <c r="AE273" s="103"/>
      <c r="AF273" s="172"/>
    </row>
    <row r="274" spans="2:32" s="100" customFormat="1" ht="12.75">
      <c r="B274" s="163"/>
      <c r="C274" s="163"/>
      <c r="D274" s="163"/>
      <c r="E274" s="163"/>
      <c r="F274" s="164"/>
      <c r="G274" s="165"/>
      <c r="H274" s="165"/>
      <c r="I274" s="165"/>
      <c r="J274" s="166"/>
      <c r="K274" s="167"/>
      <c r="L274" s="168"/>
      <c r="M274" s="169"/>
      <c r="N274" s="170"/>
      <c r="O274" s="171"/>
      <c r="R274" s="172"/>
      <c r="S274" s="172"/>
      <c r="T274" s="172"/>
      <c r="U274" s="172"/>
      <c r="V274" s="103"/>
      <c r="W274" s="172"/>
      <c r="X274" s="172"/>
      <c r="Y274" s="103"/>
      <c r="Z274" s="172"/>
      <c r="AA274" s="103"/>
      <c r="AB274" s="172"/>
      <c r="AC274" s="103"/>
      <c r="AD274" s="172"/>
      <c r="AE274" s="103"/>
      <c r="AF274" s="172"/>
    </row>
    <row r="275" spans="2:32" s="100" customFormat="1" ht="12.75">
      <c r="B275" s="163"/>
      <c r="C275" s="163"/>
      <c r="D275" s="163"/>
      <c r="E275" s="163"/>
      <c r="F275" s="164"/>
      <c r="G275" s="165"/>
      <c r="H275" s="165"/>
      <c r="I275" s="165"/>
      <c r="J275" s="166"/>
      <c r="K275" s="167"/>
      <c r="L275" s="168"/>
      <c r="M275" s="169"/>
      <c r="N275" s="170"/>
      <c r="O275" s="171"/>
      <c r="R275" s="172"/>
      <c r="S275" s="172"/>
      <c r="T275" s="172"/>
      <c r="U275" s="172"/>
      <c r="V275" s="103"/>
      <c r="W275" s="172"/>
      <c r="X275" s="172"/>
      <c r="Y275" s="103"/>
      <c r="Z275" s="172"/>
      <c r="AA275" s="103"/>
      <c r="AB275" s="172"/>
      <c r="AC275" s="103"/>
      <c r="AD275" s="172"/>
      <c r="AE275" s="103"/>
      <c r="AF275" s="172"/>
    </row>
    <row r="276" spans="2:32" s="100" customFormat="1" ht="12.75">
      <c r="B276" s="163"/>
      <c r="C276" s="163"/>
      <c r="D276" s="163"/>
      <c r="E276" s="163"/>
      <c r="F276" s="164"/>
      <c r="G276" s="165"/>
      <c r="H276" s="165"/>
      <c r="I276" s="165"/>
      <c r="J276" s="166"/>
      <c r="K276" s="167"/>
      <c r="L276" s="168"/>
      <c r="M276" s="169"/>
      <c r="N276" s="170"/>
      <c r="O276" s="171"/>
      <c r="R276" s="172"/>
      <c r="S276" s="172"/>
      <c r="T276" s="172"/>
      <c r="U276" s="172"/>
      <c r="V276" s="103"/>
      <c r="W276" s="172"/>
      <c r="X276" s="172"/>
      <c r="Y276" s="103"/>
      <c r="Z276" s="172"/>
      <c r="AA276" s="103"/>
      <c r="AB276" s="172"/>
      <c r="AC276" s="103"/>
      <c r="AD276" s="172"/>
      <c r="AE276" s="103"/>
      <c r="AF276" s="172"/>
    </row>
    <row r="277" spans="2:32" s="100" customFormat="1" ht="12.75">
      <c r="B277" s="163"/>
      <c r="C277" s="163"/>
      <c r="D277" s="163"/>
      <c r="E277" s="163"/>
      <c r="F277" s="164"/>
      <c r="G277" s="165"/>
      <c r="H277" s="165"/>
      <c r="I277" s="165"/>
      <c r="J277" s="166"/>
      <c r="K277" s="167"/>
      <c r="L277" s="168"/>
      <c r="M277" s="169"/>
      <c r="N277" s="170"/>
      <c r="O277" s="171"/>
      <c r="R277" s="172"/>
      <c r="S277" s="172"/>
      <c r="T277" s="172"/>
      <c r="U277" s="172"/>
      <c r="V277" s="103"/>
      <c r="W277" s="172"/>
      <c r="X277" s="172"/>
      <c r="Y277" s="103"/>
      <c r="Z277" s="172"/>
      <c r="AA277" s="103"/>
      <c r="AB277" s="172"/>
      <c r="AC277" s="103"/>
      <c r="AD277" s="172"/>
      <c r="AE277" s="103"/>
      <c r="AF277" s="172"/>
    </row>
    <row r="278" spans="2:32" s="100" customFormat="1" ht="12.75">
      <c r="B278" s="163"/>
      <c r="C278" s="163"/>
      <c r="D278" s="163"/>
      <c r="E278" s="163"/>
      <c r="F278" s="164"/>
      <c r="G278" s="165"/>
      <c r="H278" s="165"/>
      <c r="I278" s="165"/>
      <c r="J278" s="166"/>
      <c r="K278" s="167"/>
      <c r="L278" s="168"/>
      <c r="M278" s="169"/>
      <c r="N278" s="170"/>
      <c r="O278" s="171"/>
      <c r="R278" s="172"/>
      <c r="S278" s="172"/>
      <c r="T278" s="172"/>
      <c r="U278" s="172"/>
      <c r="V278" s="103"/>
      <c r="W278" s="172"/>
      <c r="X278" s="172"/>
      <c r="Y278" s="103"/>
      <c r="Z278" s="172"/>
      <c r="AA278" s="103"/>
      <c r="AB278" s="172"/>
      <c r="AC278" s="103"/>
      <c r="AD278" s="172"/>
      <c r="AE278" s="103"/>
      <c r="AF278" s="172"/>
    </row>
    <row r="279" spans="2:32" s="100" customFormat="1" ht="12.75">
      <c r="B279" s="163"/>
      <c r="C279" s="163"/>
      <c r="D279" s="163"/>
      <c r="E279" s="163"/>
      <c r="F279" s="164"/>
      <c r="G279" s="165"/>
      <c r="H279" s="165"/>
      <c r="I279" s="165"/>
      <c r="J279" s="166"/>
      <c r="K279" s="167"/>
      <c r="L279" s="168"/>
      <c r="M279" s="169"/>
      <c r="N279" s="170"/>
      <c r="O279" s="171"/>
      <c r="R279" s="172"/>
      <c r="S279" s="172"/>
      <c r="T279" s="172"/>
      <c r="U279" s="172"/>
      <c r="V279" s="103"/>
      <c r="W279" s="172"/>
      <c r="X279" s="172"/>
      <c r="Y279" s="103"/>
      <c r="Z279" s="172"/>
      <c r="AA279" s="103"/>
      <c r="AB279" s="172"/>
      <c r="AC279" s="103"/>
      <c r="AD279" s="172"/>
      <c r="AE279" s="103"/>
      <c r="AF279" s="172"/>
    </row>
    <row r="280" spans="2:32" s="100" customFormat="1" ht="12.75">
      <c r="B280" s="163"/>
      <c r="C280" s="163"/>
      <c r="D280" s="163"/>
      <c r="E280" s="163"/>
      <c r="F280" s="164"/>
      <c r="G280" s="165"/>
      <c r="H280" s="165"/>
      <c r="I280" s="165"/>
      <c r="J280" s="166"/>
      <c r="K280" s="167"/>
      <c r="L280" s="168"/>
      <c r="M280" s="169"/>
      <c r="N280" s="170"/>
      <c r="O280" s="171"/>
      <c r="R280" s="172"/>
      <c r="S280" s="172"/>
      <c r="T280" s="172"/>
      <c r="U280" s="172"/>
      <c r="V280" s="103"/>
      <c r="W280" s="172"/>
      <c r="X280" s="172"/>
      <c r="Y280" s="103"/>
      <c r="Z280" s="172"/>
      <c r="AA280" s="103"/>
      <c r="AB280" s="172"/>
      <c r="AC280" s="103"/>
      <c r="AD280" s="172"/>
      <c r="AE280" s="103"/>
      <c r="AF280" s="172"/>
    </row>
    <row r="281" spans="2:32" s="100" customFormat="1" ht="12.75">
      <c r="B281" s="163"/>
      <c r="C281" s="163"/>
      <c r="D281" s="163"/>
      <c r="E281" s="163"/>
      <c r="F281" s="164"/>
      <c r="G281" s="165"/>
      <c r="H281" s="165"/>
      <c r="I281" s="165"/>
      <c r="J281" s="166"/>
      <c r="K281" s="167"/>
      <c r="L281" s="168"/>
      <c r="M281" s="169"/>
      <c r="N281" s="170"/>
      <c r="O281" s="171"/>
      <c r="R281" s="172"/>
      <c r="S281" s="172"/>
      <c r="T281" s="172"/>
      <c r="U281" s="172"/>
      <c r="V281" s="103"/>
      <c r="W281" s="172"/>
      <c r="X281" s="172"/>
      <c r="Y281" s="103"/>
      <c r="Z281" s="172"/>
      <c r="AA281" s="103"/>
      <c r="AB281" s="172"/>
      <c r="AC281" s="103"/>
      <c r="AD281" s="172"/>
      <c r="AE281" s="103"/>
      <c r="AF281" s="172"/>
    </row>
    <row r="282" spans="2:32" s="100" customFormat="1" ht="12.75">
      <c r="B282" s="163"/>
      <c r="C282" s="163"/>
      <c r="D282" s="163"/>
      <c r="E282" s="163"/>
      <c r="F282" s="164"/>
      <c r="G282" s="165"/>
      <c r="H282" s="165"/>
      <c r="I282" s="165"/>
      <c r="J282" s="166"/>
      <c r="K282" s="167"/>
      <c r="L282" s="168"/>
      <c r="M282" s="169"/>
      <c r="N282" s="170"/>
      <c r="O282" s="171"/>
      <c r="R282" s="172"/>
      <c r="S282" s="172"/>
      <c r="T282" s="172"/>
      <c r="U282" s="172"/>
      <c r="V282" s="103"/>
      <c r="W282" s="172"/>
      <c r="X282" s="172"/>
      <c r="Y282" s="103"/>
      <c r="Z282" s="172"/>
      <c r="AA282" s="103"/>
      <c r="AB282" s="172"/>
      <c r="AC282" s="103"/>
      <c r="AD282" s="172"/>
      <c r="AE282" s="103"/>
      <c r="AF282" s="172"/>
    </row>
    <row r="283" spans="2:32" s="100" customFormat="1" ht="12.75">
      <c r="B283" s="163"/>
      <c r="C283" s="163"/>
      <c r="D283" s="163"/>
      <c r="E283" s="163"/>
      <c r="F283" s="164"/>
      <c r="G283" s="165"/>
      <c r="H283" s="165"/>
      <c r="I283" s="165"/>
      <c r="J283" s="166"/>
      <c r="K283" s="167"/>
      <c r="L283" s="168"/>
      <c r="M283" s="169"/>
      <c r="N283" s="170"/>
      <c r="O283" s="171"/>
      <c r="R283" s="172"/>
      <c r="S283" s="172"/>
      <c r="T283" s="172"/>
      <c r="U283" s="172"/>
      <c r="V283" s="103"/>
      <c r="W283" s="172"/>
      <c r="X283" s="172"/>
      <c r="Y283" s="103"/>
      <c r="Z283" s="172"/>
      <c r="AA283" s="103"/>
      <c r="AB283" s="172"/>
      <c r="AC283" s="103"/>
      <c r="AD283" s="172"/>
      <c r="AE283" s="103"/>
      <c r="AF283" s="172"/>
    </row>
    <row r="284" spans="2:32" s="100" customFormat="1" ht="12.75">
      <c r="B284" s="163"/>
      <c r="C284" s="163"/>
      <c r="D284" s="163"/>
      <c r="E284" s="163"/>
      <c r="F284" s="164"/>
      <c r="G284" s="165"/>
      <c r="H284" s="165"/>
      <c r="I284" s="165"/>
      <c r="J284" s="166"/>
      <c r="K284" s="167"/>
      <c r="L284" s="168"/>
      <c r="M284" s="169"/>
      <c r="N284" s="170"/>
      <c r="O284" s="171"/>
      <c r="R284" s="172"/>
      <c r="S284" s="172"/>
      <c r="T284" s="172"/>
      <c r="U284" s="172"/>
      <c r="V284" s="103"/>
      <c r="W284" s="172"/>
      <c r="X284" s="172"/>
      <c r="Y284" s="103"/>
      <c r="Z284" s="172"/>
      <c r="AA284" s="103"/>
      <c r="AB284" s="172"/>
      <c r="AC284" s="103"/>
      <c r="AD284" s="172"/>
      <c r="AE284" s="103"/>
      <c r="AF284" s="172"/>
    </row>
    <row r="285" spans="2:32" s="100" customFormat="1" ht="12.75">
      <c r="B285" s="163"/>
      <c r="C285" s="163"/>
      <c r="D285" s="163"/>
      <c r="E285" s="163"/>
      <c r="F285" s="164"/>
      <c r="G285" s="165"/>
      <c r="H285" s="165"/>
      <c r="I285" s="165"/>
      <c r="J285" s="166"/>
      <c r="K285" s="167"/>
      <c r="L285" s="168"/>
      <c r="M285" s="169"/>
      <c r="N285" s="170"/>
      <c r="O285" s="171"/>
      <c r="R285" s="172"/>
      <c r="S285" s="172"/>
      <c r="T285" s="172"/>
      <c r="U285" s="172"/>
      <c r="V285" s="103"/>
      <c r="W285" s="172"/>
      <c r="X285" s="172"/>
      <c r="Y285" s="103"/>
      <c r="Z285" s="172"/>
      <c r="AA285" s="103"/>
      <c r="AB285" s="172"/>
      <c r="AC285" s="103"/>
      <c r="AD285" s="172"/>
      <c r="AE285" s="103"/>
      <c r="AF285" s="172"/>
    </row>
    <row r="286" spans="2:32" s="100" customFormat="1" ht="12.75">
      <c r="B286" s="163"/>
      <c r="C286" s="163"/>
      <c r="D286" s="163"/>
      <c r="E286" s="163"/>
      <c r="F286" s="164"/>
      <c r="G286" s="165"/>
      <c r="H286" s="165"/>
      <c r="I286" s="165"/>
      <c r="J286" s="166"/>
      <c r="K286" s="167"/>
      <c r="L286" s="168"/>
      <c r="M286" s="169"/>
      <c r="N286" s="170"/>
      <c r="O286" s="171"/>
      <c r="R286" s="172"/>
      <c r="S286" s="172"/>
      <c r="T286" s="172"/>
      <c r="U286" s="172"/>
      <c r="V286" s="103"/>
      <c r="W286" s="172"/>
      <c r="X286" s="172"/>
      <c r="Y286" s="103"/>
      <c r="Z286" s="172"/>
      <c r="AA286" s="103"/>
      <c r="AB286" s="172"/>
      <c r="AC286" s="103"/>
      <c r="AD286" s="172"/>
      <c r="AE286" s="103"/>
      <c r="AF286" s="172"/>
    </row>
    <row r="287" spans="2:32" s="100" customFormat="1" ht="12.75">
      <c r="B287" s="163"/>
      <c r="C287" s="163"/>
      <c r="D287" s="163"/>
      <c r="E287" s="163"/>
      <c r="F287" s="164"/>
      <c r="G287" s="165"/>
      <c r="H287" s="165"/>
      <c r="I287" s="165"/>
      <c r="J287" s="166"/>
      <c r="K287" s="167"/>
      <c r="L287" s="168"/>
      <c r="M287" s="169"/>
      <c r="N287" s="170"/>
      <c r="O287" s="171"/>
      <c r="R287" s="172"/>
      <c r="S287" s="172"/>
      <c r="T287" s="172"/>
      <c r="U287" s="172"/>
      <c r="V287" s="103"/>
      <c r="W287" s="172"/>
      <c r="X287" s="172"/>
      <c r="Y287" s="103"/>
      <c r="Z287" s="172"/>
      <c r="AA287" s="103"/>
      <c r="AB287" s="172"/>
      <c r="AC287" s="103"/>
      <c r="AD287" s="172"/>
      <c r="AE287" s="103"/>
      <c r="AF287" s="172"/>
    </row>
    <row r="288" spans="2:32" s="100" customFormat="1" ht="12.75">
      <c r="B288" s="163"/>
      <c r="C288" s="163"/>
      <c r="D288" s="163"/>
      <c r="E288" s="163"/>
      <c r="F288" s="164"/>
      <c r="G288" s="165"/>
      <c r="H288" s="165"/>
      <c r="I288" s="165"/>
      <c r="J288" s="166"/>
      <c r="K288" s="167"/>
      <c r="L288" s="168"/>
      <c r="M288" s="169"/>
      <c r="N288" s="170"/>
      <c r="O288" s="171"/>
      <c r="R288" s="172"/>
      <c r="S288" s="172"/>
      <c r="T288" s="172"/>
      <c r="U288" s="172"/>
      <c r="V288" s="103"/>
      <c r="W288" s="172"/>
      <c r="X288" s="172"/>
      <c r="Y288" s="103"/>
      <c r="Z288" s="172"/>
      <c r="AA288" s="103"/>
      <c r="AB288" s="172"/>
      <c r="AC288" s="103"/>
      <c r="AD288" s="172"/>
      <c r="AE288" s="103"/>
      <c r="AF288" s="172"/>
    </row>
    <row r="289" spans="2:32" s="100" customFormat="1" ht="12.75">
      <c r="B289" s="163"/>
      <c r="C289" s="163"/>
      <c r="D289" s="163"/>
      <c r="E289" s="163"/>
      <c r="F289" s="164"/>
      <c r="G289" s="165"/>
      <c r="H289" s="165"/>
      <c r="I289" s="165"/>
      <c r="J289" s="166"/>
      <c r="K289" s="167"/>
      <c r="L289" s="168"/>
      <c r="M289" s="169"/>
      <c r="N289" s="170"/>
      <c r="O289" s="171"/>
      <c r="R289" s="172"/>
      <c r="S289" s="172"/>
      <c r="T289" s="172"/>
      <c r="U289" s="172"/>
      <c r="V289" s="103"/>
      <c r="W289" s="172"/>
      <c r="X289" s="172"/>
      <c r="Y289" s="103"/>
      <c r="Z289" s="172"/>
      <c r="AA289" s="103"/>
      <c r="AB289" s="172"/>
      <c r="AC289" s="103"/>
      <c r="AD289" s="172"/>
      <c r="AE289" s="103"/>
      <c r="AF289" s="172"/>
    </row>
    <row r="290" spans="2:32" s="100" customFormat="1" ht="12.75">
      <c r="B290" s="163"/>
      <c r="C290" s="163"/>
      <c r="D290" s="163"/>
      <c r="E290" s="163"/>
      <c r="F290" s="164"/>
      <c r="G290" s="165"/>
      <c r="H290" s="165"/>
      <c r="I290" s="165"/>
      <c r="J290" s="166"/>
      <c r="K290" s="167"/>
      <c r="L290" s="168"/>
      <c r="M290" s="169"/>
      <c r="N290" s="170"/>
      <c r="O290" s="171"/>
      <c r="R290" s="172"/>
      <c r="S290" s="172"/>
      <c r="T290" s="172"/>
      <c r="U290" s="172"/>
      <c r="V290" s="103"/>
      <c r="W290" s="172"/>
      <c r="X290" s="172"/>
      <c r="Y290" s="103"/>
      <c r="Z290" s="172"/>
      <c r="AA290" s="103"/>
      <c r="AB290" s="172"/>
      <c r="AC290" s="103"/>
      <c r="AD290" s="172"/>
      <c r="AE290" s="103"/>
      <c r="AF290" s="172"/>
    </row>
    <row r="291" spans="2:32" s="100" customFormat="1" ht="12.75">
      <c r="B291" s="163"/>
      <c r="C291" s="163"/>
      <c r="D291" s="163"/>
      <c r="E291" s="163"/>
      <c r="F291" s="164"/>
      <c r="G291" s="165"/>
      <c r="H291" s="165"/>
      <c r="I291" s="165"/>
      <c r="J291" s="166"/>
      <c r="K291" s="167"/>
      <c r="L291" s="168"/>
      <c r="M291" s="169"/>
      <c r="N291" s="170"/>
      <c r="O291" s="171"/>
      <c r="R291" s="172"/>
      <c r="S291" s="172"/>
      <c r="T291" s="172"/>
      <c r="U291" s="172"/>
      <c r="V291" s="103"/>
      <c r="W291" s="172"/>
      <c r="X291" s="172"/>
      <c r="Y291" s="103"/>
      <c r="Z291" s="172"/>
      <c r="AA291" s="103"/>
      <c r="AB291" s="172"/>
      <c r="AC291" s="103"/>
      <c r="AD291" s="172"/>
      <c r="AE291" s="103"/>
      <c r="AF291" s="172"/>
    </row>
    <row r="292" spans="2:32" s="100" customFormat="1" ht="12.75">
      <c r="B292" s="163"/>
      <c r="C292" s="163"/>
      <c r="D292" s="163"/>
      <c r="E292" s="163"/>
      <c r="F292" s="164"/>
      <c r="G292" s="165"/>
      <c r="H292" s="165"/>
      <c r="I292" s="165"/>
      <c r="J292" s="166"/>
      <c r="K292" s="167"/>
      <c r="L292" s="168"/>
      <c r="M292" s="169"/>
      <c r="N292" s="170"/>
      <c r="O292" s="171"/>
      <c r="R292" s="172"/>
      <c r="S292" s="172"/>
      <c r="T292" s="172"/>
      <c r="U292" s="172"/>
      <c r="V292" s="103"/>
      <c r="W292" s="172"/>
      <c r="X292" s="172"/>
      <c r="Y292" s="103"/>
      <c r="Z292" s="172"/>
      <c r="AA292" s="103"/>
      <c r="AB292" s="172"/>
      <c r="AC292" s="103"/>
      <c r="AD292" s="172"/>
      <c r="AE292" s="103"/>
      <c r="AF292" s="172"/>
    </row>
    <row r="293" spans="2:32" s="100" customFormat="1" ht="12.75">
      <c r="B293" s="163"/>
      <c r="C293" s="163"/>
      <c r="D293" s="163"/>
      <c r="E293" s="163"/>
      <c r="F293" s="164"/>
      <c r="G293" s="165"/>
      <c r="H293" s="165"/>
      <c r="I293" s="165"/>
      <c r="J293" s="166"/>
      <c r="K293" s="167"/>
      <c r="L293" s="168"/>
      <c r="M293" s="169"/>
      <c r="N293" s="170"/>
      <c r="O293" s="171"/>
      <c r="R293" s="172"/>
      <c r="S293" s="172"/>
      <c r="T293" s="172"/>
      <c r="U293" s="172"/>
      <c r="V293" s="103"/>
      <c r="W293" s="172"/>
      <c r="X293" s="172"/>
      <c r="Y293" s="103"/>
      <c r="Z293" s="172"/>
      <c r="AA293" s="103"/>
      <c r="AB293" s="172"/>
      <c r="AC293" s="103"/>
      <c r="AD293" s="172"/>
      <c r="AE293" s="103"/>
      <c r="AF293" s="172"/>
    </row>
    <row r="294" spans="2:32" s="100" customFormat="1" ht="12.75">
      <c r="B294" s="163"/>
      <c r="C294" s="163"/>
      <c r="D294" s="163"/>
      <c r="E294" s="163"/>
      <c r="F294" s="164"/>
      <c r="G294" s="165"/>
      <c r="H294" s="165"/>
      <c r="I294" s="165"/>
      <c r="J294" s="166"/>
      <c r="K294" s="167"/>
      <c r="L294" s="168"/>
      <c r="M294" s="169"/>
      <c r="N294" s="170"/>
      <c r="O294" s="171"/>
      <c r="R294" s="172"/>
      <c r="S294" s="172"/>
      <c r="T294" s="172"/>
      <c r="U294" s="172"/>
      <c r="V294" s="103"/>
      <c r="W294" s="172"/>
      <c r="X294" s="172"/>
      <c r="Y294" s="103"/>
      <c r="Z294" s="172"/>
      <c r="AA294" s="103"/>
      <c r="AB294" s="172"/>
      <c r="AC294" s="103"/>
      <c r="AD294" s="172"/>
      <c r="AE294" s="103"/>
      <c r="AF294" s="172"/>
    </row>
    <row r="295" spans="2:32" s="100" customFormat="1" ht="12.75">
      <c r="B295" s="163"/>
      <c r="C295" s="163"/>
      <c r="D295" s="163"/>
      <c r="E295" s="163"/>
      <c r="F295" s="164"/>
      <c r="G295" s="165"/>
      <c r="H295" s="165"/>
      <c r="I295" s="165"/>
      <c r="J295" s="166"/>
      <c r="K295" s="167"/>
      <c r="L295" s="168"/>
      <c r="M295" s="169"/>
      <c r="N295" s="170"/>
      <c r="O295" s="171"/>
      <c r="R295" s="172"/>
      <c r="S295" s="172"/>
      <c r="T295" s="172"/>
      <c r="U295" s="172"/>
      <c r="V295" s="103"/>
      <c r="W295" s="172"/>
      <c r="X295" s="172"/>
      <c r="Y295" s="103"/>
      <c r="Z295" s="172"/>
      <c r="AA295" s="103"/>
      <c r="AB295" s="172"/>
      <c r="AC295" s="103"/>
      <c r="AD295" s="172"/>
      <c r="AE295" s="103"/>
      <c r="AF295" s="172"/>
    </row>
    <row r="296" spans="2:32" s="100" customFormat="1" ht="12.75">
      <c r="B296" s="163"/>
      <c r="C296" s="163"/>
      <c r="D296" s="163"/>
      <c r="E296" s="163"/>
      <c r="F296" s="164"/>
      <c r="G296" s="165"/>
      <c r="H296" s="165"/>
      <c r="I296" s="165"/>
      <c r="J296" s="166"/>
      <c r="K296" s="167"/>
      <c r="L296" s="168"/>
      <c r="M296" s="169"/>
      <c r="N296" s="170"/>
      <c r="O296" s="171"/>
      <c r="R296" s="172"/>
      <c r="S296" s="172"/>
      <c r="T296" s="172"/>
      <c r="U296" s="172"/>
      <c r="V296" s="103"/>
      <c r="W296" s="172"/>
      <c r="X296" s="172"/>
      <c r="Y296" s="103"/>
      <c r="Z296" s="172"/>
      <c r="AA296" s="103"/>
      <c r="AB296" s="172"/>
      <c r="AC296" s="103"/>
      <c r="AD296" s="172"/>
      <c r="AE296" s="103"/>
      <c r="AF296" s="172"/>
    </row>
    <row r="297" spans="2:32" s="100" customFormat="1" ht="12.75">
      <c r="B297" s="163"/>
      <c r="C297" s="163"/>
      <c r="D297" s="163"/>
      <c r="E297" s="163"/>
      <c r="F297" s="164"/>
      <c r="G297" s="165"/>
      <c r="H297" s="165"/>
      <c r="I297" s="165"/>
      <c r="J297" s="166"/>
      <c r="K297" s="167"/>
      <c r="L297" s="168"/>
      <c r="M297" s="169"/>
      <c r="N297" s="170"/>
      <c r="O297" s="171"/>
      <c r="R297" s="172"/>
      <c r="S297" s="172"/>
      <c r="T297" s="172"/>
      <c r="U297" s="172"/>
      <c r="V297" s="103"/>
      <c r="W297" s="172"/>
      <c r="X297" s="172"/>
      <c r="Y297" s="103"/>
      <c r="Z297" s="172"/>
      <c r="AA297" s="103"/>
      <c r="AB297" s="172"/>
      <c r="AC297" s="103"/>
      <c r="AD297" s="172"/>
      <c r="AE297" s="103"/>
      <c r="AF297" s="172"/>
    </row>
    <row r="298" spans="2:32" s="100" customFormat="1" ht="12.75">
      <c r="B298" s="163"/>
      <c r="C298" s="163"/>
      <c r="D298" s="163"/>
      <c r="E298" s="163"/>
      <c r="F298" s="164"/>
      <c r="G298" s="165"/>
      <c r="H298" s="165"/>
      <c r="I298" s="165"/>
      <c r="J298" s="166"/>
      <c r="K298" s="167"/>
      <c r="L298" s="168"/>
      <c r="M298" s="169"/>
      <c r="N298" s="170"/>
      <c r="O298" s="171"/>
      <c r="R298" s="172"/>
      <c r="S298" s="172"/>
      <c r="T298" s="172"/>
      <c r="U298" s="172"/>
      <c r="V298" s="103"/>
      <c r="W298" s="172"/>
      <c r="X298" s="172"/>
      <c r="Y298" s="103"/>
      <c r="Z298" s="172"/>
      <c r="AA298" s="103"/>
      <c r="AB298" s="172"/>
      <c r="AC298" s="103"/>
      <c r="AD298" s="172"/>
      <c r="AE298" s="103"/>
      <c r="AF298" s="172"/>
    </row>
    <row r="299" spans="2:32" s="100" customFormat="1" ht="12.75">
      <c r="B299" s="163"/>
      <c r="C299" s="163"/>
      <c r="D299" s="163"/>
      <c r="E299" s="163"/>
      <c r="F299" s="164"/>
      <c r="G299" s="165"/>
      <c r="H299" s="165"/>
      <c r="I299" s="165"/>
      <c r="J299" s="166"/>
      <c r="K299" s="167"/>
      <c r="L299" s="168"/>
      <c r="M299" s="169"/>
      <c r="N299" s="170"/>
      <c r="O299" s="171"/>
      <c r="R299" s="172"/>
      <c r="S299" s="172"/>
      <c r="T299" s="172"/>
      <c r="U299" s="172"/>
      <c r="V299" s="103"/>
      <c r="W299" s="172"/>
      <c r="X299" s="172"/>
      <c r="Y299" s="103"/>
      <c r="Z299" s="172"/>
      <c r="AA299" s="103"/>
      <c r="AB299" s="172"/>
      <c r="AC299" s="103"/>
      <c r="AD299" s="172"/>
      <c r="AE299" s="103"/>
      <c r="AF299" s="172"/>
    </row>
    <row r="300" spans="2:32" s="100" customFormat="1" ht="12.75">
      <c r="B300" s="163"/>
      <c r="C300" s="163"/>
      <c r="D300" s="163"/>
      <c r="E300" s="163"/>
      <c r="F300" s="164"/>
      <c r="G300" s="165"/>
      <c r="H300" s="165"/>
      <c r="I300" s="165"/>
      <c r="J300" s="166"/>
      <c r="K300" s="167"/>
      <c r="L300" s="168"/>
      <c r="M300" s="169"/>
      <c r="N300" s="170"/>
      <c r="O300" s="171"/>
      <c r="R300" s="172"/>
      <c r="S300" s="172"/>
      <c r="T300" s="172"/>
      <c r="U300" s="172"/>
      <c r="V300" s="103"/>
      <c r="W300" s="172"/>
      <c r="X300" s="172"/>
      <c r="Y300" s="103"/>
      <c r="Z300" s="172"/>
      <c r="AA300" s="103"/>
      <c r="AB300" s="172"/>
      <c r="AC300" s="103"/>
      <c r="AD300" s="172"/>
      <c r="AE300" s="103"/>
      <c r="AF300" s="172"/>
    </row>
    <row r="301" spans="2:32" s="100" customFormat="1" ht="12.75">
      <c r="B301" s="163"/>
      <c r="C301" s="163"/>
      <c r="D301" s="163"/>
      <c r="E301" s="163"/>
      <c r="F301" s="164"/>
      <c r="G301" s="165"/>
      <c r="H301" s="165"/>
      <c r="I301" s="165"/>
      <c r="J301" s="166"/>
      <c r="K301" s="167"/>
      <c r="L301" s="168"/>
      <c r="M301" s="169"/>
      <c r="N301" s="170"/>
      <c r="O301" s="171"/>
      <c r="R301" s="172"/>
      <c r="S301" s="172"/>
      <c r="T301" s="172"/>
      <c r="U301" s="172"/>
      <c r="V301" s="103"/>
      <c r="W301" s="172"/>
      <c r="X301" s="172"/>
      <c r="Y301" s="103"/>
      <c r="Z301" s="172"/>
      <c r="AA301" s="103"/>
      <c r="AB301" s="172"/>
      <c r="AC301" s="103"/>
      <c r="AD301" s="172"/>
      <c r="AE301" s="103"/>
      <c r="AF301" s="172"/>
    </row>
    <row r="302" spans="2:32" s="100" customFormat="1" ht="12.75">
      <c r="B302" s="163"/>
      <c r="C302" s="163"/>
      <c r="D302" s="163"/>
      <c r="E302" s="163"/>
      <c r="F302" s="164"/>
      <c r="G302" s="165"/>
      <c r="H302" s="165"/>
      <c r="I302" s="165"/>
      <c r="J302" s="166"/>
      <c r="K302" s="167"/>
      <c r="L302" s="168"/>
      <c r="M302" s="169"/>
      <c r="N302" s="170"/>
      <c r="O302" s="171"/>
      <c r="R302" s="172"/>
      <c r="S302" s="172"/>
      <c r="T302" s="172"/>
      <c r="U302" s="172"/>
      <c r="V302" s="103"/>
      <c r="W302" s="172"/>
      <c r="X302" s="172"/>
      <c r="Y302" s="103"/>
      <c r="Z302" s="172"/>
      <c r="AA302" s="103"/>
      <c r="AB302" s="172"/>
      <c r="AC302" s="103"/>
      <c r="AD302" s="172"/>
      <c r="AE302" s="103"/>
      <c r="AF302" s="172"/>
    </row>
    <row r="303" spans="2:32" s="100" customFormat="1" ht="12.75">
      <c r="B303" s="163"/>
      <c r="C303" s="163"/>
      <c r="D303" s="163"/>
      <c r="E303" s="163"/>
      <c r="F303" s="164"/>
      <c r="G303" s="165"/>
      <c r="H303" s="165"/>
      <c r="I303" s="165"/>
      <c r="J303" s="166"/>
      <c r="K303" s="167"/>
      <c r="L303" s="168"/>
      <c r="M303" s="169"/>
      <c r="N303" s="170"/>
      <c r="O303" s="171"/>
      <c r="R303" s="172"/>
      <c r="S303" s="172"/>
      <c r="T303" s="172"/>
      <c r="U303" s="172"/>
      <c r="V303" s="103"/>
      <c r="W303" s="172"/>
      <c r="X303" s="172"/>
      <c r="Y303" s="103"/>
      <c r="Z303" s="172"/>
      <c r="AA303" s="103"/>
      <c r="AB303" s="172"/>
      <c r="AC303" s="103"/>
      <c r="AD303" s="172"/>
      <c r="AE303" s="103"/>
      <c r="AF303" s="172"/>
    </row>
    <row r="304" spans="2:32" s="100" customFormat="1" ht="12.75">
      <c r="B304" s="163"/>
      <c r="C304" s="163"/>
      <c r="D304" s="163"/>
      <c r="E304" s="163"/>
      <c r="F304" s="164"/>
      <c r="G304" s="165"/>
      <c r="H304" s="165"/>
      <c r="I304" s="165"/>
      <c r="J304" s="166"/>
      <c r="K304" s="167"/>
      <c r="L304" s="168"/>
      <c r="M304" s="169"/>
      <c r="N304" s="170"/>
      <c r="O304" s="171"/>
      <c r="R304" s="172"/>
      <c r="S304" s="172"/>
      <c r="T304" s="172"/>
      <c r="U304" s="172"/>
      <c r="V304" s="103"/>
      <c r="W304" s="172"/>
      <c r="X304" s="172"/>
      <c r="Y304" s="103"/>
      <c r="Z304" s="172"/>
      <c r="AA304" s="103"/>
      <c r="AB304" s="172"/>
      <c r="AC304" s="103"/>
      <c r="AD304" s="172"/>
      <c r="AE304" s="103"/>
      <c r="AF304" s="172"/>
    </row>
    <row r="305" spans="2:32" s="100" customFormat="1" ht="12.75">
      <c r="B305" s="163"/>
      <c r="C305" s="163"/>
      <c r="D305" s="163"/>
      <c r="E305" s="163"/>
      <c r="F305" s="164"/>
      <c r="G305" s="165"/>
      <c r="H305" s="165"/>
      <c r="I305" s="165"/>
      <c r="J305" s="166"/>
      <c r="K305" s="167"/>
      <c r="L305" s="168"/>
      <c r="M305" s="169"/>
      <c r="N305" s="170"/>
      <c r="O305" s="171"/>
      <c r="R305" s="172"/>
      <c r="S305" s="172"/>
      <c r="T305" s="172"/>
      <c r="U305" s="172"/>
      <c r="V305" s="103"/>
      <c r="W305" s="172"/>
      <c r="X305" s="172"/>
      <c r="Y305" s="103"/>
      <c r="Z305" s="172"/>
      <c r="AA305" s="103"/>
      <c r="AB305" s="172"/>
      <c r="AC305" s="103"/>
      <c r="AD305" s="172"/>
      <c r="AE305" s="103"/>
      <c r="AF305" s="172"/>
    </row>
    <row r="306" spans="2:32" s="100" customFormat="1" ht="12.75">
      <c r="B306" s="163"/>
      <c r="C306" s="163"/>
      <c r="D306" s="163"/>
      <c r="E306" s="163"/>
      <c r="F306" s="164"/>
      <c r="G306" s="165"/>
      <c r="H306" s="165"/>
      <c r="I306" s="165"/>
      <c r="J306" s="166"/>
      <c r="K306" s="167"/>
      <c r="L306" s="168"/>
      <c r="M306" s="169"/>
      <c r="N306" s="170"/>
      <c r="O306" s="171"/>
      <c r="R306" s="172"/>
      <c r="S306" s="172"/>
      <c r="T306" s="172"/>
      <c r="U306" s="172"/>
      <c r="V306" s="103"/>
      <c r="W306" s="172"/>
      <c r="X306" s="172"/>
      <c r="Y306" s="103"/>
      <c r="Z306" s="172"/>
      <c r="AA306" s="103"/>
      <c r="AB306" s="172"/>
      <c r="AC306" s="103"/>
      <c r="AD306" s="172"/>
      <c r="AE306" s="103"/>
      <c r="AF306" s="172"/>
    </row>
    <row r="307" spans="2:32" s="100" customFormat="1" ht="12.75">
      <c r="B307" s="163"/>
      <c r="C307" s="163"/>
      <c r="D307" s="163"/>
      <c r="E307" s="163"/>
      <c r="F307" s="164"/>
      <c r="G307" s="165"/>
      <c r="H307" s="165"/>
      <c r="I307" s="165"/>
      <c r="J307" s="166"/>
      <c r="K307" s="167"/>
      <c r="L307" s="168"/>
      <c r="M307" s="169"/>
      <c r="N307" s="170"/>
      <c r="O307" s="171"/>
      <c r="R307" s="172"/>
      <c r="S307" s="172"/>
      <c r="T307" s="172"/>
      <c r="U307" s="172"/>
      <c r="V307" s="103"/>
      <c r="W307" s="172"/>
      <c r="X307" s="172"/>
      <c r="Y307" s="103"/>
      <c r="Z307" s="172"/>
      <c r="AA307" s="103"/>
      <c r="AB307" s="172"/>
      <c r="AC307" s="103"/>
      <c r="AD307" s="172"/>
      <c r="AE307" s="103"/>
      <c r="AF307" s="172"/>
    </row>
    <row r="308" spans="2:32" s="100" customFormat="1" ht="12.75">
      <c r="B308" s="163"/>
      <c r="C308" s="163"/>
      <c r="D308" s="163"/>
      <c r="E308" s="163"/>
      <c r="F308" s="164"/>
      <c r="G308" s="165"/>
      <c r="H308" s="165"/>
      <c r="I308" s="165"/>
      <c r="J308" s="166"/>
      <c r="K308" s="167"/>
      <c r="L308" s="168"/>
      <c r="M308" s="169"/>
      <c r="N308" s="170"/>
      <c r="O308" s="171"/>
      <c r="R308" s="172"/>
      <c r="S308" s="172"/>
      <c r="T308" s="172"/>
      <c r="U308" s="172"/>
      <c r="V308" s="103"/>
      <c r="W308" s="172"/>
      <c r="X308" s="172"/>
      <c r="Y308" s="103"/>
      <c r="Z308" s="172"/>
      <c r="AA308" s="103"/>
      <c r="AB308" s="172"/>
      <c r="AC308" s="103"/>
      <c r="AD308" s="172"/>
      <c r="AE308" s="103"/>
      <c r="AF308" s="172"/>
    </row>
    <row r="309" spans="2:32" s="100" customFormat="1" ht="12.75">
      <c r="B309" s="163"/>
      <c r="C309" s="163"/>
      <c r="D309" s="163"/>
      <c r="E309" s="163"/>
      <c r="F309" s="164"/>
      <c r="G309" s="165"/>
      <c r="H309" s="165"/>
      <c r="I309" s="165"/>
      <c r="J309" s="166"/>
      <c r="K309" s="167"/>
      <c r="L309" s="168"/>
      <c r="M309" s="169"/>
      <c r="N309" s="170"/>
      <c r="O309" s="171"/>
      <c r="R309" s="172"/>
      <c r="S309" s="172"/>
      <c r="T309" s="172"/>
      <c r="U309" s="172"/>
      <c r="V309" s="103"/>
      <c r="W309" s="172"/>
      <c r="X309" s="172"/>
      <c r="Y309" s="103"/>
      <c r="Z309" s="172"/>
      <c r="AA309" s="103"/>
      <c r="AB309" s="172"/>
      <c r="AC309" s="103"/>
      <c r="AD309" s="172"/>
      <c r="AE309" s="103"/>
      <c r="AF309" s="172"/>
    </row>
    <row r="310" spans="2:32" s="100" customFormat="1" ht="12.75">
      <c r="B310" s="163"/>
      <c r="C310" s="163"/>
      <c r="D310" s="163"/>
      <c r="E310" s="163"/>
      <c r="F310" s="164"/>
      <c r="G310" s="165"/>
      <c r="H310" s="165"/>
      <c r="I310" s="165"/>
      <c r="J310" s="166"/>
      <c r="K310" s="167"/>
      <c r="L310" s="168"/>
      <c r="M310" s="169"/>
      <c r="N310" s="170"/>
      <c r="O310" s="171"/>
      <c r="R310" s="172"/>
      <c r="S310" s="172"/>
      <c r="T310" s="172"/>
      <c r="U310" s="172"/>
      <c r="V310" s="103"/>
      <c r="W310" s="172"/>
      <c r="X310" s="172"/>
      <c r="Y310" s="103"/>
      <c r="Z310" s="172"/>
      <c r="AA310" s="103"/>
      <c r="AB310" s="172"/>
      <c r="AC310" s="103"/>
      <c r="AD310" s="172"/>
      <c r="AE310" s="103"/>
      <c r="AF310" s="172"/>
    </row>
    <row r="311" spans="2:32" s="100" customFormat="1" ht="12.75">
      <c r="B311" s="163"/>
      <c r="C311" s="163"/>
      <c r="D311" s="163"/>
      <c r="E311" s="163"/>
      <c r="F311" s="164"/>
      <c r="G311" s="165"/>
      <c r="H311" s="165"/>
      <c r="I311" s="165"/>
      <c r="J311" s="166"/>
      <c r="K311" s="167"/>
      <c r="L311" s="168"/>
      <c r="M311" s="169"/>
      <c r="N311" s="170"/>
      <c r="O311" s="171"/>
      <c r="R311" s="172"/>
      <c r="S311" s="172"/>
      <c r="T311" s="172"/>
      <c r="U311" s="172"/>
      <c r="V311" s="103"/>
      <c r="W311" s="172"/>
      <c r="X311" s="172"/>
      <c r="Y311" s="103"/>
      <c r="Z311" s="172"/>
      <c r="AA311" s="103"/>
      <c r="AB311" s="172"/>
      <c r="AC311" s="103"/>
      <c r="AD311" s="172"/>
      <c r="AE311" s="103"/>
      <c r="AF311" s="172"/>
    </row>
    <row r="312" spans="2:32" s="100" customFormat="1" ht="12.75">
      <c r="B312" s="163"/>
      <c r="C312" s="163"/>
      <c r="D312" s="163"/>
      <c r="E312" s="163"/>
      <c r="F312" s="164"/>
      <c r="G312" s="165"/>
      <c r="H312" s="165"/>
      <c r="I312" s="165"/>
      <c r="J312" s="166"/>
      <c r="K312" s="167"/>
      <c r="L312" s="168"/>
      <c r="M312" s="169"/>
      <c r="N312" s="170"/>
      <c r="O312" s="171"/>
      <c r="R312" s="172"/>
      <c r="S312" s="172"/>
      <c r="T312" s="172"/>
      <c r="U312" s="172"/>
      <c r="V312" s="103"/>
      <c r="W312" s="172"/>
      <c r="X312" s="172"/>
      <c r="Y312" s="103"/>
      <c r="Z312" s="172"/>
      <c r="AA312" s="103"/>
      <c r="AB312" s="172"/>
      <c r="AC312" s="103"/>
      <c r="AD312" s="172"/>
      <c r="AE312" s="103"/>
      <c r="AF312" s="172"/>
    </row>
    <row r="313" spans="2:32" s="100" customFormat="1" ht="12.75">
      <c r="B313" s="163"/>
      <c r="C313" s="163"/>
      <c r="D313" s="163"/>
      <c r="E313" s="163"/>
      <c r="F313" s="164"/>
      <c r="G313" s="165"/>
      <c r="H313" s="165"/>
      <c r="I313" s="165"/>
      <c r="J313" s="166"/>
      <c r="K313" s="167"/>
      <c r="L313" s="168"/>
      <c r="M313" s="169"/>
      <c r="N313" s="170"/>
      <c r="O313" s="171"/>
      <c r="R313" s="172"/>
      <c r="S313" s="172"/>
      <c r="T313" s="172"/>
      <c r="U313" s="172"/>
      <c r="V313" s="103"/>
      <c r="W313" s="172"/>
      <c r="X313" s="172"/>
      <c r="Y313" s="103"/>
      <c r="Z313" s="172"/>
      <c r="AA313" s="103"/>
      <c r="AB313" s="172"/>
      <c r="AC313" s="103"/>
      <c r="AD313" s="172"/>
      <c r="AE313" s="103"/>
      <c r="AF313" s="172"/>
    </row>
    <row r="314" spans="2:32" s="100" customFormat="1" ht="12.75">
      <c r="B314" s="163"/>
      <c r="C314" s="163"/>
      <c r="D314" s="163"/>
      <c r="E314" s="163"/>
      <c r="F314" s="164"/>
      <c r="G314" s="165"/>
      <c r="H314" s="165"/>
      <c r="I314" s="165"/>
      <c r="J314" s="166"/>
      <c r="K314" s="167"/>
      <c r="L314" s="168"/>
      <c r="M314" s="169"/>
      <c r="N314" s="170"/>
      <c r="O314" s="171"/>
      <c r="R314" s="172"/>
      <c r="S314" s="172"/>
      <c r="T314" s="172"/>
      <c r="U314" s="172"/>
      <c r="V314" s="103"/>
      <c r="W314" s="172"/>
      <c r="X314" s="172"/>
      <c r="Y314" s="103"/>
      <c r="Z314" s="172"/>
      <c r="AA314" s="103"/>
      <c r="AB314" s="172"/>
      <c r="AC314" s="103"/>
      <c r="AD314" s="172"/>
      <c r="AE314" s="103"/>
      <c r="AF314" s="172"/>
    </row>
    <row r="315" spans="2:32" s="100" customFormat="1" ht="12.75">
      <c r="B315" s="163"/>
      <c r="C315" s="163"/>
      <c r="D315" s="163"/>
      <c r="E315" s="163"/>
      <c r="F315" s="164"/>
      <c r="G315" s="165"/>
      <c r="H315" s="165"/>
      <c r="I315" s="165"/>
      <c r="J315" s="166"/>
      <c r="K315" s="167"/>
      <c r="L315" s="168"/>
      <c r="M315" s="169"/>
      <c r="N315" s="170"/>
      <c r="O315" s="171"/>
      <c r="R315" s="172"/>
      <c r="S315" s="172"/>
      <c r="T315" s="172"/>
      <c r="U315" s="172"/>
      <c r="V315" s="103"/>
      <c r="W315" s="172"/>
      <c r="X315" s="172"/>
      <c r="Y315" s="103"/>
      <c r="Z315" s="172"/>
      <c r="AA315" s="103"/>
      <c r="AB315" s="172"/>
      <c r="AC315" s="103"/>
      <c r="AD315" s="172"/>
      <c r="AE315" s="103"/>
      <c r="AF315" s="172"/>
    </row>
    <row r="316" spans="2:32" s="100" customFormat="1" ht="12.75">
      <c r="B316" s="163"/>
      <c r="C316" s="163"/>
      <c r="D316" s="163"/>
      <c r="E316" s="163"/>
      <c r="F316" s="164"/>
      <c r="G316" s="165"/>
      <c r="H316" s="165"/>
      <c r="I316" s="165"/>
      <c r="J316" s="166"/>
      <c r="K316" s="167"/>
      <c r="L316" s="168"/>
      <c r="M316" s="169"/>
      <c r="N316" s="170"/>
      <c r="O316" s="171"/>
      <c r="R316" s="172"/>
      <c r="S316" s="172"/>
      <c r="T316" s="172"/>
      <c r="U316" s="172"/>
      <c r="V316" s="103"/>
      <c r="W316" s="172"/>
      <c r="X316" s="172"/>
      <c r="Y316" s="103"/>
      <c r="Z316" s="172"/>
      <c r="AA316" s="103"/>
      <c r="AB316" s="172"/>
      <c r="AC316" s="103"/>
      <c r="AD316" s="172"/>
      <c r="AE316" s="103"/>
      <c r="AF316" s="172"/>
    </row>
    <row r="317" spans="2:32" s="100" customFormat="1" ht="12.75">
      <c r="B317" s="163"/>
      <c r="C317" s="163"/>
      <c r="D317" s="163"/>
      <c r="E317" s="163"/>
      <c r="F317" s="164"/>
      <c r="G317" s="165"/>
      <c r="H317" s="165"/>
      <c r="I317" s="165"/>
      <c r="J317" s="166"/>
      <c r="K317" s="167"/>
      <c r="L317" s="168"/>
      <c r="M317" s="169"/>
      <c r="N317" s="170"/>
      <c r="O317" s="171"/>
      <c r="R317" s="172"/>
      <c r="S317" s="172"/>
      <c r="T317" s="172"/>
      <c r="U317" s="172"/>
      <c r="V317" s="103"/>
      <c r="W317" s="172"/>
      <c r="X317" s="172"/>
      <c r="Y317" s="103"/>
      <c r="Z317" s="172"/>
      <c r="AA317" s="103"/>
      <c r="AB317" s="172"/>
      <c r="AC317" s="103"/>
      <c r="AD317" s="172"/>
      <c r="AE317" s="103"/>
      <c r="AF317" s="172"/>
    </row>
    <row r="318" spans="2:32" s="100" customFormat="1" ht="12.75">
      <c r="B318" s="163"/>
      <c r="C318" s="163"/>
      <c r="D318" s="163"/>
      <c r="E318" s="163"/>
      <c r="F318" s="164"/>
      <c r="G318" s="165"/>
      <c r="H318" s="165"/>
      <c r="I318" s="165"/>
      <c r="J318" s="166"/>
      <c r="K318" s="167"/>
      <c r="L318" s="168"/>
      <c r="M318" s="169"/>
      <c r="N318" s="170"/>
      <c r="O318" s="171"/>
      <c r="R318" s="172"/>
      <c r="S318" s="172"/>
      <c r="T318" s="172"/>
      <c r="U318" s="172"/>
      <c r="V318" s="103"/>
      <c r="W318" s="172"/>
      <c r="X318" s="172"/>
      <c r="Y318" s="103"/>
      <c r="Z318" s="172"/>
      <c r="AA318" s="103"/>
      <c r="AB318" s="172"/>
      <c r="AC318" s="103"/>
      <c r="AD318" s="172"/>
      <c r="AE318" s="103"/>
      <c r="AF318" s="172"/>
    </row>
    <row r="319" spans="2:32" s="100" customFormat="1" ht="12.75">
      <c r="B319" s="163"/>
      <c r="C319" s="163"/>
      <c r="D319" s="163"/>
      <c r="E319" s="163"/>
      <c r="F319" s="164"/>
      <c r="G319" s="165"/>
      <c r="H319" s="165"/>
      <c r="I319" s="165"/>
      <c r="J319" s="166"/>
      <c r="K319" s="167"/>
      <c r="L319" s="168"/>
      <c r="M319" s="169"/>
      <c r="N319" s="170"/>
      <c r="O319" s="171"/>
      <c r="R319" s="172"/>
      <c r="S319" s="172"/>
      <c r="T319" s="172"/>
      <c r="U319" s="172"/>
      <c r="V319" s="103"/>
      <c r="W319" s="172"/>
      <c r="X319" s="172"/>
      <c r="Y319" s="103"/>
      <c r="Z319" s="172"/>
      <c r="AA319" s="103"/>
      <c r="AB319" s="172"/>
      <c r="AC319" s="103"/>
      <c r="AD319" s="172"/>
      <c r="AE319" s="103"/>
      <c r="AF319" s="172"/>
    </row>
    <row r="320" spans="2:32" s="100" customFormat="1" ht="12.75">
      <c r="B320" s="163"/>
      <c r="C320" s="163"/>
      <c r="D320" s="163"/>
      <c r="E320" s="163"/>
      <c r="F320" s="164"/>
      <c r="G320" s="165"/>
      <c r="H320" s="165"/>
      <c r="I320" s="165"/>
      <c r="J320" s="166"/>
      <c r="K320" s="167"/>
      <c r="L320" s="168"/>
      <c r="M320" s="169"/>
      <c r="N320" s="170"/>
      <c r="O320" s="171"/>
      <c r="R320" s="172"/>
      <c r="S320" s="172"/>
      <c r="T320" s="172"/>
      <c r="U320" s="172"/>
      <c r="V320" s="103"/>
      <c r="W320" s="172"/>
      <c r="X320" s="172"/>
      <c r="Y320" s="103"/>
      <c r="Z320" s="172"/>
      <c r="AA320" s="103"/>
      <c r="AB320" s="172"/>
      <c r="AC320" s="103"/>
      <c r="AD320" s="172"/>
      <c r="AE320" s="103"/>
      <c r="AF320" s="172"/>
    </row>
    <row r="321" spans="2:32" s="100" customFormat="1" ht="12.75">
      <c r="B321" s="163"/>
      <c r="C321" s="163"/>
      <c r="D321" s="163"/>
      <c r="E321" s="163"/>
      <c r="F321" s="164"/>
      <c r="G321" s="165"/>
      <c r="H321" s="165"/>
      <c r="I321" s="165"/>
      <c r="J321" s="166"/>
      <c r="K321" s="167"/>
      <c r="L321" s="168"/>
      <c r="M321" s="169"/>
      <c r="N321" s="170"/>
      <c r="O321" s="171"/>
      <c r="R321" s="172"/>
      <c r="S321" s="172"/>
      <c r="T321" s="172"/>
      <c r="U321" s="172"/>
      <c r="V321" s="103"/>
      <c r="W321" s="172"/>
      <c r="X321" s="172"/>
      <c r="Y321" s="103"/>
      <c r="Z321" s="172"/>
      <c r="AA321" s="103"/>
      <c r="AB321" s="172"/>
      <c r="AC321" s="103"/>
      <c r="AD321" s="172"/>
      <c r="AE321" s="103"/>
      <c r="AF321" s="172"/>
    </row>
    <row r="322" spans="2:32" s="100" customFormat="1" ht="12.75">
      <c r="B322" s="163"/>
      <c r="C322" s="163"/>
      <c r="D322" s="163"/>
      <c r="E322" s="163"/>
      <c r="F322" s="164"/>
      <c r="G322" s="165"/>
      <c r="H322" s="165"/>
      <c r="I322" s="165"/>
      <c r="J322" s="166"/>
      <c r="K322" s="167"/>
      <c r="L322" s="168"/>
      <c r="M322" s="169"/>
      <c r="N322" s="170"/>
      <c r="O322" s="171"/>
      <c r="R322" s="172"/>
      <c r="S322" s="172"/>
      <c r="T322" s="172"/>
      <c r="U322" s="172"/>
      <c r="V322" s="103"/>
      <c r="W322" s="172"/>
      <c r="X322" s="172"/>
      <c r="Y322" s="103"/>
      <c r="Z322" s="172"/>
      <c r="AA322" s="103"/>
      <c r="AB322" s="172"/>
      <c r="AC322" s="103"/>
      <c r="AD322" s="172"/>
      <c r="AE322" s="103"/>
      <c r="AF322" s="172"/>
    </row>
    <row r="323" spans="2:32" s="100" customFormat="1" ht="12.75">
      <c r="B323" s="163"/>
      <c r="C323" s="163"/>
      <c r="D323" s="163"/>
      <c r="E323" s="163"/>
      <c r="F323" s="164"/>
      <c r="G323" s="165"/>
      <c r="H323" s="165"/>
      <c r="I323" s="165"/>
      <c r="J323" s="166"/>
      <c r="K323" s="167"/>
      <c r="L323" s="168"/>
      <c r="M323" s="169"/>
      <c r="N323" s="170"/>
      <c r="O323" s="171"/>
      <c r="R323" s="172"/>
      <c r="S323" s="172"/>
      <c r="T323" s="172"/>
      <c r="U323" s="172"/>
      <c r="V323" s="103"/>
      <c r="W323" s="172"/>
      <c r="X323" s="172"/>
      <c r="Y323" s="103"/>
      <c r="Z323" s="172"/>
      <c r="AA323" s="103"/>
      <c r="AB323" s="172"/>
      <c r="AC323" s="103"/>
      <c r="AD323" s="172"/>
      <c r="AE323" s="103"/>
      <c r="AF323" s="172"/>
    </row>
    <row r="324" spans="2:32" s="100" customFormat="1" ht="12.75">
      <c r="B324" s="163"/>
      <c r="C324" s="163"/>
      <c r="D324" s="163"/>
      <c r="E324" s="163"/>
      <c r="F324" s="164"/>
      <c r="G324" s="165"/>
      <c r="H324" s="165"/>
      <c r="I324" s="165"/>
      <c r="J324" s="166"/>
      <c r="K324" s="167"/>
      <c r="L324" s="168"/>
      <c r="M324" s="169"/>
      <c r="N324" s="170"/>
      <c r="O324" s="171"/>
      <c r="R324" s="172"/>
      <c r="S324" s="172"/>
      <c r="T324" s="172"/>
      <c r="U324" s="172"/>
      <c r="V324" s="103"/>
      <c r="W324" s="172"/>
      <c r="X324" s="172"/>
      <c r="Y324" s="103"/>
      <c r="Z324" s="172"/>
      <c r="AA324" s="103"/>
      <c r="AB324" s="172"/>
      <c r="AC324" s="103"/>
      <c r="AD324" s="172"/>
      <c r="AE324" s="103"/>
      <c r="AF324" s="172"/>
    </row>
    <row r="325" spans="2:32" s="100" customFormat="1" ht="12.75">
      <c r="B325" s="163"/>
      <c r="C325" s="163"/>
      <c r="D325" s="163"/>
      <c r="E325" s="163"/>
      <c r="F325" s="164"/>
      <c r="G325" s="165"/>
      <c r="H325" s="165"/>
      <c r="I325" s="165"/>
      <c r="J325" s="166"/>
      <c r="K325" s="167"/>
      <c r="L325" s="168"/>
      <c r="M325" s="169"/>
      <c r="N325" s="170"/>
      <c r="O325" s="171"/>
      <c r="R325" s="172"/>
      <c r="S325" s="172"/>
      <c r="T325" s="172"/>
      <c r="U325" s="172"/>
      <c r="V325" s="103"/>
      <c r="W325" s="172"/>
      <c r="X325" s="172"/>
      <c r="Y325" s="103"/>
      <c r="Z325" s="172"/>
      <c r="AA325" s="103"/>
      <c r="AB325" s="172"/>
      <c r="AC325" s="103"/>
      <c r="AD325" s="172"/>
      <c r="AE325" s="103"/>
      <c r="AF325" s="172"/>
    </row>
    <row r="326" spans="2:32" s="100" customFormat="1" ht="12.75">
      <c r="B326" s="163"/>
      <c r="C326" s="163"/>
      <c r="D326" s="163"/>
      <c r="E326" s="163"/>
      <c r="F326" s="164"/>
      <c r="G326" s="165"/>
      <c r="H326" s="165"/>
      <c r="I326" s="165"/>
      <c r="J326" s="166"/>
      <c r="K326" s="167"/>
      <c r="L326" s="168"/>
      <c r="M326" s="169"/>
      <c r="N326" s="170"/>
      <c r="O326" s="171"/>
      <c r="R326" s="172"/>
      <c r="S326" s="172"/>
      <c r="T326" s="172"/>
      <c r="U326" s="172"/>
      <c r="V326" s="103"/>
      <c r="W326" s="172"/>
      <c r="X326" s="172"/>
      <c r="Y326" s="103"/>
      <c r="Z326" s="172"/>
      <c r="AA326" s="103"/>
      <c r="AB326" s="172"/>
      <c r="AC326" s="103"/>
      <c r="AD326" s="172"/>
      <c r="AE326" s="103"/>
      <c r="AF326" s="172"/>
    </row>
    <row r="327" spans="2:32" s="100" customFormat="1" ht="12.75">
      <c r="B327" s="163"/>
      <c r="C327" s="163"/>
      <c r="D327" s="163"/>
      <c r="E327" s="163"/>
      <c r="F327" s="164"/>
      <c r="G327" s="165"/>
      <c r="H327" s="165"/>
      <c r="I327" s="165"/>
      <c r="J327" s="166"/>
      <c r="K327" s="167"/>
      <c r="L327" s="168"/>
      <c r="M327" s="169"/>
      <c r="N327" s="170"/>
      <c r="O327" s="171"/>
      <c r="R327" s="172"/>
      <c r="S327" s="172"/>
      <c r="T327" s="172"/>
      <c r="U327" s="172"/>
      <c r="V327" s="103"/>
      <c r="W327" s="172"/>
      <c r="X327" s="172"/>
      <c r="Y327" s="103"/>
      <c r="Z327" s="172"/>
      <c r="AA327" s="103"/>
      <c r="AB327" s="172"/>
      <c r="AC327" s="103"/>
      <c r="AD327" s="172"/>
      <c r="AE327" s="103"/>
      <c r="AF327" s="172"/>
    </row>
    <row r="328" spans="2:32" s="100" customFormat="1" ht="12.75">
      <c r="B328" s="163"/>
      <c r="C328" s="163"/>
      <c r="D328" s="163"/>
      <c r="E328" s="163"/>
      <c r="F328" s="164"/>
      <c r="G328" s="165"/>
      <c r="H328" s="165"/>
      <c r="I328" s="165"/>
      <c r="J328" s="166"/>
      <c r="K328" s="167"/>
      <c r="L328" s="168"/>
      <c r="M328" s="169"/>
      <c r="N328" s="170"/>
      <c r="O328" s="171"/>
      <c r="R328" s="172"/>
      <c r="S328" s="172"/>
      <c r="T328" s="172"/>
      <c r="U328" s="172"/>
      <c r="V328" s="103"/>
      <c r="W328" s="172"/>
      <c r="X328" s="172"/>
      <c r="Y328" s="103"/>
      <c r="Z328" s="172"/>
      <c r="AA328" s="103"/>
      <c r="AB328" s="172"/>
      <c r="AC328" s="103"/>
      <c r="AD328" s="172"/>
      <c r="AE328" s="103"/>
      <c r="AF328" s="172"/>
    </row>
    <row r="329" spans="2:32" s="100" customFormat="1" ht="12.75">
      <c r="B329" s="163"/>
      <c r="C329" s="163"/>
      <c r="D329" s="163"/>
      <c r="E329" s="163"/>
      <c r="F329" s="164"/>
      <c r="G329" s="165"/>
      <c r="H329" s="165"/>
      <c r="I329" s="165"/>
      <c r="J329" s="166"/>
      <c r="K329" s="167"/>
      <c r="L329" s="168"/>
      <c r="M329" s="169"/>
      <c r="N329" s="170"/>
      <c r="O329" s="171"/>
      <c r="R329" s="172"/>
      <c r="S329" s="172"/>
      <c r="T329" s="172"/>
      <c r="U329" s="172"/>
      <c r="V329" s="103"/>
      <c r="W329" s="172"/>
      <c r="X329" s="172"/>
      <c r="Y329" s="103"/>
      <c r="Z329" s="172"/>
      <c r="AA329" s="103"/>
      <c r="AB329" s="172"/>
      <c r="AC329" s="103"/>
      <c r="AD329" s="172"/>
      <c r="AE329" s="103"/>
      <c r="AF329" s="172"/>
    </row>
    <row r="330" spans="2:32" s="100" customFormat="1" ht="12.75">
      <c r="B330" s="163"/>
      <c r="C330" s="163"/>
      <c r="D330" s="163"/>
      <c r="E330" s="163"/>
      <c r="F330" s="164"/>
      <c r="G330" s="165"/>
      <c r="H330" s="165"/>
      <c r="I330" s="165"/>
      <c r="J330" s="166"/>
      <c r="K330" s="167"/>
      <c r="L330" s="168"/>
      <c r="M330" s="169"/>
      <c r="N330" s="170"/>
      <c r="O330" s="171"/>
      <c r="R330" s="172"/>
      <c r="S330" s="172"/>
      <c r="T330" s="172"/>
      <c r="U330" s="172"/>
      <c r="V330" s="103"/>
      <c r="W330" s="172"/>
      <c r="X330" s="172"/>
      <c r="Y330" s="103"/>
      <c r="Z330" s="172"/>
      <c r="AA330" s="103"/>
      <c r="AB330" s="172"/>
      <c r="AC330" s="103"/>
      <c r="AD330" s="172"/>
      <c r="AE330" s="103"/>
      <c r="AF330" s="172"/>
    </row>
    <row r="331" spans="2:32" s="100" customFormat="1" ht="12.75">
      <c r="B331" s="163"/>
      <c r="C331" s="163"/>
      <c r="D331" s="163"/>
      <c r="E331" s="163"/>
      <c r="F331" s="164"/>
      <c r="G331" s="165"/>
      <c r="H331" s="165"/>
      <c r="I331" s="165"/>
      <c r="J331" s="166"/>
      <c r="K331" s="167"/>
      <c r="L331" s="168"/>
      <c r="M331" s="169"/>
      <c r="N331" s="170"/>
      <c r="O331" s="171"/>
      <c r="R331" s="172"/>
      <c r="S331" s="172"/>
      <c r="T331" s="172"/>
      <c r="U331" s="172"/>
      <c r="V331" s="103"/>
      <c r="W331" s="172"/>
      <c r="X331" s="172"/>
      <c r="Y331" s="103"/>
      <c r="Z331" s="172"/>
      <c r="AA331" s="103"/>
      <c r="AB331" s="172"/>
      <c r="AC331" s="103"/>
      <c r="AD331" s="172"/>
      <c r="AE331" s="103"/>
      <c r="AF331" s="172"/>
    </row>
    <row r="332" spans="2:32" s="100" customFormat="1" ht="12.75">
      <c r="B332" s="163"/>
      <c r="C332" s="163"/>
      <c r="D332" s="163"/>
      <c r="E332" s="163"/>
      <c r="F332" s="164"/>
      <c r="G332" s="165"/>
      <c r="H332" s="165"/>
      <c r="I332" s="165"/>
      <c r="J332" s="166"/>
      <c r="K332" s="167"/>
      <c r="L332" s="168"/>
      <c r="M332" s="169"/>
      <c r="N332" s="170"/>
      <c r="O332" s="171"/>
      <c r="R332" s="172"/>
      <c r="S332" s="172"/>
      <c r="T332" s="172"/>
      <c r="U332" s="172"/>
      <c r="V332" s="103"/>
      <c r="W332" s="172"/>
      <c r="X332" s="172"/>
      <c r="Y332" s="103"/>
      <c r="Z332" s="172"/>
      <c r="AA332" s="103"/>
      <c r="AB332" s="172"/>
      <c r="AC332" s="103"/>
      <c r="AD332" s="172"/>
      <c r="AE332" s="103"/>
      <c r="AF332" s="172"/>
    </row>
    <row r="333" spans="2:32" s="100" customFormat="1" ht="12.75">
      <c r="B333" s="163"/>
      <c r="C333" s="163"/>
      <c r="D333" s="163"/>
      <c r="E333" s="163"/>
      <c r="F333" s="164"/>
      <c r="G333" s="165"/>
      <c r="H333" s="165"/>
      <c r="I333" s="165"/>
      <c r="J333" s="166"/>
      <c r="K333" s="167"/>
      <c r="L333" s="168"/>
      <c r="M333" s="169"/>
      <c r="N333" s="170"/>
      <c r="O333" s="171"/>
      <c r="R333" s="172"/>
      <c r="S333" s="172"/>
      <c r="T333" s="172"/>
      <c r="U333" s="172"/>
      <c r="V333" s="103"/>
      <c r="W333" s="172"/>
      <c r="X333" s="172"/>
      <c r="Y333" s="103"/>
      <c r="Z333" s="172"/>
      <c r="AA333" s="103"/>
      <c r="AB333" s="172"/>
      <c r="AC333" s="103"/>
      <c r="AD333" s="172"/>
      <c r="AE333" s="103"/>
      <c r="AF333" s="172"/>
    </row>
    <row r="334" spans="2:32" s="100" customFormat="1" ht="12.75">
      <c r="B334" s="163"/>
      <c r="C334" s="163"/>
      <c r="D334" s="163"/>
      <c r="E334" s="163"/>
      <c r="F334" s="164"/>
      <c r="G334" s="165"/>
      <c r="H334" s="165"/>
      <c r="I334" s="165"/>
      <c r="J334" s="166"/>
      <c r="K334" s="167"/>
      <c r="L334" s="168"/>
      <c r="M334" s="169"/>
      <c r="N334" s="170"/>
      <c r="O334" s="171"/>
      <c r="R334" s="172"/>
      <c r="S334" s="172"/>
      <c r="T334" s="172"/>
      <c r="U334" s="172"/>
      <c r="V334" s="103"/>
      <c r="W334" s="172"/>
      <c r="X334" s="172"/>
      <c r="Y334" s="103"/>
      <c r="Z334" s="172"/>
      <c r="AA334" s="103"/>
      <c r="AB334" s="172"/>
      <c r="AC334" s="103"/>
      <c r="AD334" s="172"/>
      <c r="AE334" s="103"/>
      <c r="AF334" s="172"/>
    </row>
    <row r="335" spans="2:32" s="100" customFormat="1" ht="12.75">
      <c r="B335" s="163"/>
      <c r="C335" s="163"/>
      <c r="D335" s="163"/>
      <c r="E335" s="163"/>
      <c r="F335" s="164"/>
      <c r="G335" s="165"/>
      <c r="H335" s="165"/>
      <c r="I335" s="165"/>
      <c r="J335" s="166"/>
      <c r="K335" s="167"/>
      <c r="L335" s="168"/>
      <c r="M335" s="169"/>
      <c r="N335" s="170"/>
      <c r="O335" s="171"/>
      <c r="R335" s="172"/>
      <c r="S335" s="172"/>
      <c r="T335" s="172"/>
      <c r="U335" s="172"/>
      <c r="V335" s="103"/>
      <c r="W335" s="172"/>
      <c r="X335" s="172"/>
      <c r="Y335" s="103"/>
      <c r="Z335" s="172"/>
      <c r="AA335" s="103"/>
      <c r="AB335" s="172"/>
      <c r="AC335" s="103"/>
      <c r="AD335" s="172"/>
      <c r="AE335" s="103"/>
      <c r="AF335" s="172"/>
    </row>
    <row r="336" spans="2:32" s="100" customFormat="1" ht="12.75">
      <c r="B336" s="163"/>
      <c r="C336" s="163"/>
      <c r="D336" s="163"/>
      <c r="E336" s="163"/>
      <c r="F336" s="164"/>
      <c r="G336" s="165"/>
      <c r="H336" s="165"/>
      <c r="I336" s="165"/>
      <c r="J336" s="166"/>
      <c r="K336" s="167"/>
      <c r="L336" s="168"/>
      <c r="M336" s="169"/>
      <c r="N336" s="170"/>
      <c r="O336" s="171"/>
      <c r="R336" s="172"/>
      <c r="S336" s="172"/>
      <c r="T336" s="172"/>
      <c r="U336" s="172"/>
      <c r="V336" s="103"/>
      <c r="W336" s="172"/>
      <c r="X336" s="172"/>
      <c r="Y336" s="103"/>
      <c r="Z336" s="172"/>
      <c r="AA336" s="103"/>
      <c r="AB336" s="172"/>
      <c r="AC336" s="103"/>
      <c r="AD336" s="172"/>
      <c r="AE336" s="103"/>
      <c r="AF336" s="172"/>
    </row>
    <row r="337" spans="2:32" s="100" customFormat="1" ht="12.75">
      <c r="B337" s="163"/>
      <c r="C337" s="163"/>
      <c r="D337" s="163"/>
      <c r="E337" s="163"/>
      <c r="F337" s="164"/>
      <c r="G337" s="165"/>
      <c r="H337" s="165"/>
      <c r="I337" s="165"/>
      <c r="J337" s="166"/>
      <c r="K337" s="167"/>
      <c r="L337" s="168"/>
      <c r="M337" s="169"/>
      <c r="N337" s="170"/>
      <c r="O337" s="171"/>
      <c r="R337" s="172"/>
      <c r="S337" s="172"/>
      <c r="T337" s="172"/>
      <c r="U337" s="172"/>
      <c r="V337" s="103"/>
      <c r="W337" s="172"/>
      <c r="X337" s="172"/>
      <c r="Y337" s="103"/>
      <c r="Z337" s="172"/>
      <c r="AA337" s="103"/>
      <c r="AB337" s="172"/>
      <c r="AC337" s="103"/>
      <c r="AD337" s="172"/>
      <c r="AE337" s="103"/>
      <c r="AF337" s="172"/>
    </row>
    <row r="338" spans="2:32" s="100" customFormat="1" ht="12.75">
      <c r="B338" s="163"/>
      <c r="C338" s="163"/>
      <c r="D338" s="163"/>
      <c r="E338" s="163"/>
      <c r="F338" s="164"/>
      <c r="G338" s="165"/>
      <c r="H338" s="165"/>
      <c r="I338" s="165"/>
      <c r="J338" s="166"/>
      <c r="K338" s="167"/>
      <c r="L338" s="168"/>
      <c r="M338" s="169"/>
      <c r="N338" s="170"/>
      <c r="O338" s="171"/>
      <c r="R338" s="172"/>
      <c r="S338" s="172"/>
      <c r="T338" s="172"/>
      <c r="U338" s="172"/>
      <c r="V338" s="103"/>
      <c r="W338" s="172"/>
      <c r="X338" s="172"/>
      <c r="Y338" s="103"/>
      <c r="Z338" s="172"/>
      <c r="AA338" s="103"/>
      <c r="AB338" s="172"/>
      <c r="AC338" s="103"/>
      <c r="AD338" s="172"/>
      <c r="AE338" s="103"/>
      <c r="AF338" s="172"/>
    </row>
    <row r="339" spans="2:32" s="100" customFormat="1" ht="12.75">
      <c r="B339" s="163"/>
      <c r="C339" s="163"/>
      <c r="D339" s="163"/>
      <c r="E339" s="163"/>
      <c r="F339" s="164"/>
      <c r="G339" s="165"/>
      <c r="H339" s="165"/>
      <c r="I339" s="165"/>
      <c r="J339" s="166"/>
      <c r="K339" s="167"/>
      <c r="L339" s="168"/>
      <c r="M339" s="169"/>
      <c r="N339" s="170"/>
      <c r="O339" s="171"/>
      <c r="R339" s="172"/>
      <c r="S339" s="172"/>
      <c r="T339" s="172"/>
      <c r="U339" s="172"/>
      <c r="V339" s="103"/>
      <c r="W339" s="172"/>
      <c r="X339" s="172"/>
      <c r="Y339" s="103"/>
      <c r="Z339" s="172"/>
      <c r="AA339" s="103"/>
      <c r="AB339" s="172"/>
      <c r="AC339" s="103"/>
      <c r="AD339" s="172"/>
      <c r="AE339" s="103"/>
      <c r="AF339" s="172"/>
    </row>
    <row r="340" spans="2:32" s="100" customFormat="1" ht="12.75">
      <c r="B340" s="163"/>
      <c r="C340" s="163"/>
      <c r="D340" s="163"/>
      <c r="E340" s="163"/>
      <c r="F340" s="164"/>
      <c r="G340" s="165"/>
      <c r="H340" s="165"/>
      <c r="I340" s="165"/>
      <c r="J340" s="166"/>
      <c r="K340" s="167"/>
      <c r="L340" s="168"/>
      <c r="M340" s="169"/>
      <c r="N340" s="170"/>
      <c r="O340" s="171"/>
      <c r="R340" s="172"/>
      <c r="S340" s="172"/>
      <c r="T340" s="172"/>
      <c r="U340" s="172"/>
      <c r="V340" s="103"/>
      <c r="W340" s="172"/>
      <c r="X340" s="172"/>
      <c r="Y340" s="103"/>
      <c r="Z340" s="172"/>
      <c r="AA340" s="103"/>
      <c r="AB340" s="172"/>
      <c r="AC340" s="103"/>
      <c r="AD340" s="172"/>
      <c r="AE340" s="103"/>
      <c r="AF340" s="172"/>
    </row>
    <row r="341" spans="2:32" s="100" customFormat="1" ht="12.75">
      <c r="B341" s="163"/>
      <c r="C341" s="163"/>
      <c r="D341" s="163"/>
      <c r="E341" s="163"/>
      <c r="F341" s="164"/>
      <c r="G341" s="165"/>
      <c r="H341" s="165"/>
      <c r="I341" s="165"/>
      <c r="J341" s="166"/>
      <c r="K341" s="167"/>
      <c r="L341" s="168"/>
      <c r="M341" s="169"/>
      <c r="N341" s="170"/>
      <c r="O341" s="171"/>
      <c r="R341" s="172"/>
      <c r="S341" s="172"/>
      <c r="T341" s="172"/>
      <c r="U341" s="172"/>
      <c r="V341" s="103"/>
      <c r="W341" s="172"/>
      <c r="X341" s="172"/>
      <c r="Y341" s="103"/>
      <c r="Z341" s="172"/>
      <c r="AA341" s="103"/>
      <c r="AB341" s="172"/>
      <c r="AC341" s="103"/>
      <c r="AD341" s="172"/>
      <c r="AE341" s="103"/>
      <c r="AF341" s="172"/>
    </row>
    <row r="342" spans="2:32" s="100" customFormat="1" ht="12.75">
      <c r="B342" s="163"/>
      <c r="C342" s="163"/>
      <c r="D342" s="163"/>
      <c r="E342" s="163"/>
      <c r="F342" s="164"/>
      <c r="G342" s="165"/>
      <c r="H342" s="165"/>
      <c r="I342" s="165"/>
      <c r="J342" s="166"/>
      <c r="K342" s="167"/>
      <c r="L342" s="168"/>
      <c r="M342" s="169"/>
      <c r="N342" s="170"/>
      <c r="O342" s="171"/>
      <c r="R342" s="172"/>
      <c r="S342" s="172"/>
      <c r="T342" s="172"/>
      <c r="U342" s="172"/>
      <c r="V342" s="103"/>
      <c r="W342" s="172"/>
      <c r="X342" s="172"/>
      <c r="Y342" s="103"/>
      <c r="Z342" s="172"/>
      <c r="AA342" s="103"/>
      <c r="AB342" s="172"/>
      <c r="AC342" s="103"/>
      <c r="AD342" s="172"/>
      <c r="AE342" s="103"/>
      <c r="AF342" s="172"/>
    </row>
    <row r="343" spans="2:32" s="100" customFormat="1" ht="12.75">
      <c r="B343" s="163"/>
      <c r="C343" s="163"/>
      <c r="D343" s="163"/>
      <c r="E343" s="163"/>
      <c r="F343" s="164"/>
      <c r="G343" s="165"/>
      <c r="H343" s="165"/>
      <c r="I343" s="165"/>
      <c r="J343" s="166"/>
      <c r="K343" s="167"/>
      <c r="L343" s="168"/>
      <c r="M343" s="169"/>
      <c r="N343" s="170"/>
      <c r="O343" s="171"/>
      <c r="R343" s="172"/>
      <c r="S343" s="172"/>
      <c r="T343" s="172"/>
      <c r="U343" s="172"/>
      <c r="V343" s="103"/>
      <c r="W343" s="172"/>
      <c r="X343" s="172"/>
      <c r="Y343" s="103"/>
      <c r="Z343" s="172"/>
      <c r="AA343" s="103"/>
      <c r="AB343" s="172"/>
      <c r="AC343" s="103"/>
      <c r="AD343" s="172"/>
      <c r="AE343" s="103"/>
      <c r="AF343" s="172"/>
    </row>
    <row r="344" spans="2:32" s="100" customFormat="1" ht="12.75">
      <c r="B344" s="163"/>
      <c r="C344" s="163"/>
      <c r="D344" s="163"/>
      <c r="E344" s="163"/>
      <c r="F344" s="164"/>
      <c r="G344" s="165"/>
      <c r="H344" s="165"/>
      <c r="I344" s="165"/>
      <c r="J344" s="166"/>
      <c r="K344" s="167"/>
      <c r="L344" s="168"/>
      <c r="M344" s="169"/>
      <c r="N344" s="170"/>
      <c r="O344" s="171"/>
      <c r="R344" s="172"/>
      <c r="S344" s="172"/>
      <c r="T344" s="172"/>
      <c r="U344" s="172"/>
      <c r="V344" s="103"/>
      <c r="W344" s="172"/>
      <c r="X344" s="172"/>
      <c r="Y344" s="103"/>
      <c r="Z344" s="172"/>
      <c r="AA344" s="103"/>
      <c r="AB344" s="172"/>
      <c r="AC344" s="103"/>
      <c r="AD344" s="172"/>
      <c r="AE344" s="103"/>
      <c r="AF344" s="172"/>
    </row>
    <row r="345" spans="2:32" s="100" customFormat="1" ht="12.75">
      <c r="B345" s="163"/>
      <c r="C345" s="163"/>
      <c r="D345" s="163"/>
      <c r="E345" s="163"/>
      <c r="F345" s="164"/>
      <c r="G345" s="165"/>
      <c r="H345" s="165"/>
      <c r="I345" s="165"/>
      <c r="J345" s="166"/>
      <c r="K345" s="167"/>
      <c r="L345" s="168"/>
      <c r="M345" s="169"/>
      <c r="N345" s="170"/>
      <c r="O345" s="171"/>
      <c r="R345" s="172"/>
      <c r="S345" s="172"/>
      <c r="T345" s="172"/>
      <c r="U345" s="172"/>
      <c r="V345" s="103"/>
      <c r="W345" s="172"/>
      <c r="X345" s="172"/>
      <c r="Y345" s="103"/>
      <c r="Z345" s="172"/>
      <c r="AA345" s="103"/>
      <c r="AB345" s="172"/>
      <c r="AC345" s="103"/>
      <c r="AD345" s="172"/>
      <c r="AE345" s="103"/>
      <c r="AF345" s="172"/>
    </row>
    <row r="346" spans="2:32" s="100" customFormat="1" ht="12.75">
      <c r="B346" s="163"/>
      <c r="C346" s="163"/>
      <c r="D346" s="163"/>
      <c r="E346" s="163"/>
      <c r="F346" s="164"/>
      <c r="G346" s="165"/>
      <c r="H346" s="165"/>
      <c r="I346" s="165"/>
      <c r="J346" s="166"/>
      <c r="K346" s="167"/>
      <c r="L346" s="168"/>
      <c r="M346" s="169"/>
      <c r="N346" s="170"/>
      <c r="O346" s="171"/>
      <c r="R346" s="172"/>
      <c r="S346" s="172"/>
      <c r="T346" s="172"/>
      <c r="U346" s="172"/>
      <c r="V346" s="103"/>
      <c r="W346" s="172"/>
      <c r="X346" s="172"/>
      <c r="Y346" s="103"/>
      <c r="Z346" s="172"/>
      <c r="AA346" s="103"/>
      <c r="AB346" s="172"/>
      <c r="AC346" s="103"/>
      <c r="AD346" s="172"/>
      <c r="AE346" s="103"/>
      <c r="AF346" s="172"/>
    </row>
    <row r="347" spans="2:32" s="100" customFormat="1" ht="12.75">
      <c r="B347" s="163"/>
      <c r="C347" s="163"/>
      <c r="D347" s="163"/>
      <c r="E347" s="163"/>
      <c r="F347" s="164"/>
      <c r="G347" s="165"/>
      <c r="H347" s="165"/>
      <c r="I347" s="165"/>
      <c r="J347" s="166"/>
      <c r="K347" s="167"/>
      <c r="L347" s="168"/>
      <c r="M347" s="169"/>
      <c r="N347" s="170"/>
      <c r="O347" s="171"/>
      <c r="R347" s="172"/>
      <c r="S347" s="172"/>
      <c r="T347" s="172"/>
      <c r="U347" s="172"/>
      <c r="V347" s="103"/>
      <c r="W347" s="172"/>
      <c r="X347" s="172"/>
      <c r="Y347" s="103"/>
      <c r="Z347" s="172"/>
      <c r="AA347" s="103"/>
      <c r="AB347" s="172"/>
      <c r="AC347" s="103"/>
      <c r="AD347" s="172"/>
      <c r="AE347" s="103"/>
      <c r="AF347" s="172"/>
    </row>
    <row r="348" spans="2:32" s="100" customFormat="1" ht="12.75">
      <c r="B348" s="163"/>
      <c r="C348" s="163"/>
      <c r="D348" s="163"/>
      <c r="E348" s="163"/>
      <c r="F348" s="164"/>
      <c r="G348" s="165"/>
      <c r="H348" s="165"/>
      <c r="I348" s="165"/>
      <c r="J348" s="166"/>
      <c r="K348" s="167"/>
      <c r="L348" s="168"/>
      <c r="M348" s="169"/>
      <c r="N348" s="170"/>
      <c r="O348" s="171"/>
      <c r="R348" s="172"/>
      <c r="S348" s="172"/>
      <c r="T348" s="172"/>
      <c r="U348" s="172"/>
      <c r="V348" s="103"/>
      <c r="W348" s="172"/>
      <c r="X348" s="172"/>
      <c r="Y348" s="103"/>
      <c r="Z348" s="172"/>
      <c r="AA348" s="103"/>
      <c r="AB348" s="172"/>
      <c r="AC348" s="103"/>
      <c r="AD348" s="172"/>
      <c r="AE348" s="103"/>
      <c r="AF348" s="172"/>
    </row>
    <row r="349" spans="2:32" s="100" customFormat="1" ht="12.75">
      <c r="B349" s="163"/>
      <c r="C349" s="163"/>
      <c r="D349" s="163"/>
      <c r="E349" s="163"/>
      <c r="F349" s="164"/>
      <c r="G349" s="165"/>
      <c r="H349" s="165"/>
      <c r="I349" s="165"/>
      <c r="J349" s="166"/>
      <c r="K349" s="167"/>
      <c r="L349" s="168"/>
      <c r="M349" s="169"/>
      <c r="N349" s="170"/>
      <c r="O349" s="171"/>
      <c r="R349" s="172"/>
      <c r="S349" s="172"/>
      <c r="T349" s="172"/>
      <c r="U349" s="172"/>
      <c r="V349" s="103"/>
      <c r="W349" s="172"/>
      <c r="X349" s="172"/>
      <c r="Y349" s="103"/>
      <c r="Z349" s="172"/>
      <c r="AA349" s="103"/>
      <c r="AB349" s="172"/>
      <c r="AC349" s="103"/>
      <c r="AD349" s="172"/>
      <c r="AE349" s="103"/>
      <c r="AF349" s="172"/>
    </row>
    <row r="350" spans="2:32" s="100" customFormat="1" ht="12.75">
      <c r="B350" s="163"/>
      <c r="C350" s="163"/>
      <c r="D350" s="163"/>
      <c r="E350" s="163"/>
      <c r="F350" s="164"/>
      <c r="G350" s="165"/>
      <c r="H350" s="165"/>
      <c r="I350" s="165"/>
      <c r="J350" s="166"/>
      <c r="K350" s="167"/>
      <c r="L350" s="168"/>
      <c r="M350" s="169"/>
      <c r="N350" s="170"/>
      <c r="O350" s="171"/>
      <c r="R350" s="172"/>
      <c r="S350" s="172"/>
      <c r="T350" s="172"/>
      <c r="U350" s="172"/>
      <c r="V350" s="103"/>
      <c r="W350" s="172"/>
      <c r="X350" s="172"/>
      <c r="Y350" s="103"/>
      <c r="Z350" s="172"/>
      <c r="AA350" s="103"/>
      <c r="AB350" s="172"/>
      <c r="AC350" s="103"/>
      <c r="AD350" s="172"/>
      <c r="AE350" s="103"/>
      <c r="AF350" s="172"/>
    </row>
    <row r="351" spans="2:32" s="100" customFormat="1" ht="12.75">
      <c r="B351" s="163"/>
      <c r="C351" s="163"/>
      <c r="D351" s="163"/>
      <c r="E351" s="163"/>
      <c r="F351" s="164"/>
      <c r="G351" s="165"/>
      <c r="H351" s="165"/>
      <c r="I351" s="165"/>
      <c r="J351" s="166"/>
      <c r="K351" s="167"/>
      <c r="L351" s="168"/>
      <c r="M351" s="169"/>
      <c r="N351" s="170"/>
      <c r="O351" s="171"/>
      <c r="R351" s="172"/>
      <c r="S351" s="172"/>
      <c r="T351" s="172"/>
      <c r="U351" s="172"/>
      <c r="V351" s="103"/>
      <c r="W351" s="172"/>
      <c r="X351" s="172"/>
      <c r="Y351" s="103"/>
      <c r="Z351" s="172"/>
      <c r="AA351" s="103"/>
      <c r="AB351" s="172"/>
      <c r="AC351" s="103"/>
      <c r="AD351" s="172"/>
      <c r="AE351" s="103"/>
      <c r="AF351" s="172"/>
    </row>
    <row r="352" spans="2:32" s="100" customFormat="1" ht="12.75">
      <c r="B352" s="163"/>
      <c r="C352" s="163"/>
      <c r="D352" s="163"/>
      <c r="E352" s="163"/>
      <c r="F352" s="164"/>
      <c r="G352" s="165"/>
      <c r="H352" s="165"/>
      <c r="I352" s="165"/>
      <c r="J352" s="166"/>
      <c r="K352" s="167"/>
      <c r="L352" s="168"/>
      <c r="M352" s="169"/>
      <c r="N352" s="170"/>
      <c r="O352" s="171"/>
      <c r="R352" s="172"/>
      <c r="S352" s="172"/>
      <c r="T352" s="172"/>
      <c r="U352" s="172"/>
      <c r="V352" s="103"/>
      <c r="W352" s="172"/>
      <c r="X352" s="172"/>
      <c r="Y352" s="103"/>
      <c r="Z352" s="172"/>
      <c r="AA352" s="103"/>
      <c r="AB352" s="172"/>
      <c r="AC352" s="103"/>
      <c r="AD352" s="172"/>
      <c r="AE352" s="103"/>
      <c r="AF352" s="172"/>
    </row>
    <row r="353" spans="2:32" s="100" customFormat="1" ht="12.75">
      <c r="B353" s="163"/>
      <c r="C353" s="163"/>
      <c r="D353" s="163"/>
      <c r="E353" s="163"/>
      <c r="F353" s="164"/>
      <c r="G353" s="165"/>
      <c r="H353" s="165"/>
      <c r="I353" s="165"/>
      <c r="J353" s="166"/>
      <c r="K353" s="167"/>
      <c r="L353" s="168"/>
      <c r="M353" s="169"/>
      <c r="N353" s="170"/>
      <c r="O353" s="171"/>
      <c r="R353" s="172"/>
      <c r="S353" s="172"/>
      <c r="T353" s="172"/>
      <c r="U353" s="172"/>
      <c r="V353" s="103"/>
      <c r="W353" s="172"/>
      <c r="X353" s="172"/>
      <c r="Y353" s="103"/>
      <c r="Z353" s="172"/>
      <c r="AA353" s="103"/>
      <c r="AB353" s="172"/>
      <c r="AC353" s="103"/>
      <c r="AD353" s="172"/>
      <c r="AE353" s="103"/>
      <c r="AF353" s="172"/>
    </row>
    <row r="354" spans="2:32" s="100" customFormat="1" ht="12.75">
      <c r="B354" s="163"/>
      <c r="C354" s="163"/>
      <c r="D354" s="163"/>
      <c r="E354" s="163"/>
      <c r="F354" s="164"/>
      <c r="G354" s="165"/>
      <c r="H354" s="165"/>
      <c r="I354" s="165"/>
      <c r="J354" s="166"/>
      <c r="K354" s="167"/>
      <c r="L354" s="168"/>
      <c r="M354" s="169"/>
      <c r="N354" s="170"/>
      <c r="O354" s="171"/>
      <c r="R354" s="172"/>
      <c r="S354" s="172"/>
      <c r="T354" s="172"/>
      <c r="U354" s="172"/>
      <c r="V354" s="103"/>
      <c r="W354" s="172"/>
      <c r="X354" s="172"/>
      <c r="Y354" s="103"/>
      <c r="Z354" s="172"/>
      <c r="AA354" s="103"/>
      <c r="AB354" s="172"/>
      <c r="AC354" s="103"/>
      <c r="AD354" s="172"/>
      <c r="AE354" s="103"/>
      <c r="AF354" s="172"/>
    </row>
    <row r="355" spans="2:32" s="100" customFormat="1" ht="12.75">
      <c r="B355" s="163"/>
      <c r="C355" s="163"/>
      <c r="D355" s="163"/>
      <c r="E355" s="163"/>
      <c r="F355" s="164"/>
      <c r="G355" s="165"/>
      <c r="H355" s="165"/>
      <c r="I355" s="165"/>
      <c r="J355" s="166"/>
      <c r="K355" s="167"/>
      <c r="L355" s="168"/>
      <c r="M355" s="169"/>
      <c r="N355" s="170"/>
      <c r="O355" s="171"/>
      <c r="R355" s="172"/>
      <c r="S355" s="172"/>
      <c r="T355" s="172"/>
      <c r="U355" s="172"/>
      <c r="V355" s="103"/>
      <c r="W355" s="172"/>
      <c r="X355" s="172"/>
      <c r="Y355" s="103"/>
      <c r="Z355" s="172"/>
      <c r="AA355" s="103"/>
      <c r="AB355" s="172"/>
      <c r="AC355" s="103"/>
      <c r="AD355" s="172"/>
      <c r="AE355" s="103"/>
      <c r="AF355" s="172"/>
    </row>
    <row r="356" spans="2:32" s="100" customFormat="1" ht="12.75">
      <c r="B356" s="163"/>
      <c r="C356" s="163"/>
      <c r="D356" s="163"/>
      <c r="E356" s="163"/>
      <c r="F356" s="164"/>
      <c r="G356" s="165"/>
      <c r="H356" s="165"/>
      <c r="I356" s="165"/>
      <c r="J356" s="166"/>
      <c r="K356" s="167"/>
      <c r="L356" s="168"/>
      <c r="M356" s="169"/>
      <c r="N356" s="170"/>
      <c r="O356" s="171"/>
      <c r="R356" s="172"/>
      <c r="S356" s="172"/>
      <c r="T356" s="172"/>
      <c r="U356" s="172"/>
      <c r="V356" s="103"/>
      <c r="W356" s="172"/>
      <c r="X356" s="172"/>
      <c r="Y356" s="103"/>
      <c r="Z356" s="172"/>
      <c r="AA356" s="103"/>
      <c r="AB356" s="172"/>
      <c r="AC356" s="103"/>
      <c r="AD356" s="172"/>
      <c r="AE356" s="103"/>
      <c r="AF356" s="172"/>
    </row>
    <row r="357" spans="2:32" s="100" customFormat="1" ht="12.75">
      <c r="B357" s="163"/>
      <c r="C357" s="163"/>
      <c r="D357" s="163"/>
      <c r="E357" s="163"/>
      <c r="F357" s="164"/>
      <c r="G357" s="165"/>
      <c r="H357" s="165"/>
      <c r="I357" s="165"/>
      <c r="J357" s="166"/>
      <c r="K357" s="167"/>
      <c r="L357" s="168"/>
      <c r="M357" s="169"/>
      <c r="N357" s="170"/>
      <c r="O357" s="171"/>
      <c r="R357" s="172"/>
      <c r="S357" s="172"/>
      <c r="T357" s="172"/>
      <c r="U357" s="172"/>
      <c r="V357" s="103"/>
      <c r="W357" s="172"/>
      <c r="X357" s="172"/>
      <c r="Y357" s="103"/>
      <c r="Z357" s="172"/>
      <c r="AA357" s="103"/>
      <c r="AB357" s="172"/>
      <c r="AC357" s="103"/>
      <c r="AD357" s="172"/>
      <c r="AE357" s="103"/>
      <c r="AF357" s="172"/>
    </row>
    <row r="358" spans="2:32" s="100" customFormat="1" ht="12.75">
      <c r="B358" s="163"/>
      <c r="C358" s="163"/>
      <c r="D358" s="163"/>
      <c r="E358" s="163"/>
      <c r="F358" s="164"/>
      <c r="G358" s="165"/>
      <c r="H358" s="165"/>
      <c r="I358" s="165"/>
      <c r="J358" s="166"/>
      <c r="K358" s="167"/>
      <c r="L358" s="168"/>
      <c r="M358" s="169"/>
      <c r="N358" s="170"/>
      <c r="O358" s="171"/>
      <c r="R358" s="172"/>
      <c r="S358" s="172"/>
      <c r="T358" s="172"/>
      <c r="U358" s="172"/>
      <c r="V358" s="103"/>
      <c r="W358" s="172"/>
      <c r="X358" s="172"/>
      <c r="Y358" s="103"/>
      <c r="Z358" s="172"/>
      <c r="AA358" s="103"/>
      <c r="AB358" s="172"/>
      <c r="AC358" s="103"/>
      <c r="AD358" s="172"/>
      <c r="AE358" s="103"/>
      <c r="AF358" s="172"/>
    </row>
    <row r="359" spans="2:32" s="100" customFormat="1" ht="12.75">
      <c r="B359" s="163"/>
      <c r="C359" s="163"/>
      <c r="D359" s="163"/>
      <c r="E359" s="163"/>
      <c r="F359" s="164"/>
      <c r="G359" s="165"/>
      <c r="H359" s="165"/>
      <c r="I359" s="165"/>
      <c r="J359" s="166"/>
      <c r="K359" s="167"/>
      <c r="L359" s="168"/>
      <c r="M359" s="169"/>
      <c r="N359" s="170"/>
      <c r="O359" s="171"/>
      <c r="R359" s="172"/>
      <c r="S359" s="172"/>
      <c r="T359" s="172"/>
      <c r="U359" s="172"/>
      <c r="V359" s="103"/>
      <c r="W359" s="172"/>
      <c r="X359" s="172"/>
      <c r="Y359" s="103"/>
      <c r="Z359" s="172"/>
      <c r="AA359" s="103"/>
      <c r="AB359" s="172"/>
      <c r="AC359" s="103"/>
      <c r="AD359" s="172"/>
      <c r="AE359" s="103"/>
      <c r="AF359" s="172"/>
    </row>
    <row r="360" spans="2:32" s="100" customFormat="1" ht="12.75">
      <c r="B360" s="163"/>
      <c r="C360" s="163"/>
      <c r="D360" s="163"/>
      <c r="E360" s="163"/>
      <c r="F360" s="164"/>
      <c r="G360" s="165"/>
      <c r="H360" s="165"/>
      <c r="I360" s="165"/>
      <c r="J360" s="166"/>
      <c r="K360" s="167"/>
      <c r="L360" s="168"/>
      <c r="M360" s="169"/>
      <c r="N360" s="170"/>
      <c r="O360" s="171"/>
      <c r="R360" s="172"/>
      <c r="S360" s="172"/>
      <c r="T360" s="172"/>
      <c r="U360" s="172"/>
      <c r="V360" s="103"/>
      <c r="W360" s="172"/>
      <c r="X360" s="172"/>
      <c r="Y360" s="103"/>
      <c r="Z360" s="172"/>
      <c r="AA360" s="103"/>
      <c r="AB360" s="172"/>
      <c r="AC360" s="103"/>
      <c r="AD360" s="172"/>
      <c r="AE360" s="103"/>
      <c r="AF360" s="172"/>
    </row>
    <row r="361" spans="2:32" s="100" customFormat="1" ht="12.75">
      <c r="B361" s="163"/>
      <c r="C361" s="163"/>
      <c r="D361" s="163"/>
      <c r="E361" s="163"/>
      <c r="F361" s="164"/>
      <c r="G361" s="165"/>
      <c r="H361" s="165"/>
      <c r="I361" s="165"/>
      <c r="J361" s="166"/>
      <c r="K361" s="167"/>
      <c r="L361" s="168"/>
      <c r="M361" s="169"/>
      <c r="N361" s="170"/>
      <c r="O361" s="171"/>
      <c r="R361" s="172"/>
      <c r="S361" s="172"/>
      <c r="T361" s="172"/>
      <c r="U361" s="172"/>
      <c r="V361" s="103"/>
      <c r="W361" s="172"/>
      <c r="X361" s="172"/>
      <c r="Y361" s="103"/>
      <c r="Z361" s="172"/>
      <c r="AA361" s="103"/>
      <c r="AB361" s="172"/>
      <c r="AC361" s="103"/>
      <c r="AD361" s="172"/>
      <c r="AE361" s="103"/>
      <c r="AF361" s="172"/>
    </row>
    <row r="362" spans="2:32" s="100" customFormat="1" ht="12.75">
      <c r="B362" s="163"/>
      <c r="C362" s="163"/>
      <c r="D362" s="163"/>
      <c r="E362" s="163"/>
      <c r="F362" s="164"/>
      <c r="G362" s="165"/>
      <c r="H362" s="165"/>
      <c r="I362" s="165"/>
      <c r="J362" s="166"/>
      <c r="K362" s="167"/>
      <c r="L362" s="168"/>
      <c r="M362" s="169"/>
      <c r="N362" s="170"/>
      <c r="O362" s="171"/>
      <c r="R362" s="172"/>
      <c r="S362" s="172"/>
      <c r="T362" s="172"/>
      <c r="U362" s="172"/>
      <c r="V362" s="103"/>
      <c r="W362" s="172"/>
      <c r="X362" s="172"/>
      <c r="Y362" s="103"/>
      <c r="Z362" s="172"/>
      <c r="AA362" s="103"/>
      <c r="AB362" s="172"/>
      <c r="AC362" s="103"/>
      <c r="AD362" s="172"/>
      <c r="AE362" s="103"/>
      <c r="AF362" s="172"/>
    </row>
    <row r="363" spans="2:32" s="100" customFormat="1" ht="12.75">
      <c r="B363" s="163"/>
      <c r="C363" s="163"/>
      <c r="D363" s="163"/>
      <c r="E363" s="163"/>
      <c r="F363" s="164"/>
      <c r="G363" s="165"/>
      <c r="H363" s="165"/>
      <c r="I363" s="165"/>
      <c r="J363" s="166"/>
      <c r="K363" s="167"/>
      <c r="L363" s="168"/>
      <c r="M363" s="169"/>
      <c r="N363" s="170"/>
      <c r="O363" s="171"/>
      <c r="R363" s="172"/>
      <c r="S363" s="172"/>
      <c r="T363" s="172"/>
      <c r="U363" s="172"/>
      <c r="V363" s="103"/>
      <c r="W363" s="172"/>
      <c r="X363" s="172"/>
      <c r="Y363" s="103"/>
      <c r="Z363" s="172"/>
      <c r="AA363" s="103"/>
      <c r="AB363" s="172"/>
      <c r="AC363" s="103"/>
      <c r="AD363" s="172"/>
      <c r="AE363" s="103"/>
      <c r="AF363" s="172"/>
    </row>
    <row r="364" spans="2:32" s="100" customFormat="1" ht="12.75">
      <c r="B364" s="163"/>
      <c r="C364" s="163"/>
      <c r="D364" s="163"/>
      <c r="E364" s="163"/>
      <c r="F364" s="164"/>
      <c r="G364" s="165"/>
      <c r="H364" s="165"/>
      <c r="I364" s="165"/>
      <c r="J364" s="166"/>
      <c r="K364" s="167"/>
      <c r="L364" s="168"/>
      <c r="M364" s="169"/>
      <c r="N364" s="170"/>
      <c r="O364" s="171"/>
      <c r="R364" s="172"/>
      <c r="S364" s="172"/>
      <c r="T364" s="172"/>
      <c r="U364" s="172"/>
      <c r="V364" s="103"/>
      <c r="W364" s="172"/>
      <c r="X364" s="172"/>
      <c r="Y364" s="103"/>
      <c r="Z364" s="172"/>
      <c r="AA364" s="103"/>
      <c r="AB364" s="172"/>
      <c r="AC364" s="103"/>
      <c r="AD364" s="172"/>
      <c r="AE364" s="103"/>
      <c r="AF364" s="172"/>
    </row>
    <row r="365" spans="2:32" s="100" customFormat="1" ht="12.75">
      <c r="B365" s="163"/>
      <c r="C365" s="163"/>
      <c r="D365" s="163"/>
      <c r="E365" s="163"/>
      <c r="F365" s="164"/>
      <c r="G365" s="165"/>
      <c r="H365" s="165"/>
      <c r="I365" s="165"/>
      <c r="J365" s="166"/>
      <c r="K365" s="167"/>
      <c r="L365" s="168"/>
      <c r="M365" s="169"/>
      <c r="N365" s="170"/>
      <c r="O365" s="171"/>
      <c r="R365" s="172"/>
      <c r="S365" s="172"/>
      <c r="T365" s="172"/>
      <c r="U365" s="172"/>
      <c r="V365" s="103"/>
      <c r="W365" s="172"/>
      <c r="X365" s="172"/>
      <c r="Y365" s="103"/>
      <c r="Z365" s="172"/>
      <c r="AA365" s="103"/>
      <c r="AB365" s="172"/>
      <c r="AC365" s="103"/>
      <c r="AD365" s="172"/>
      <c r="AE365" s="103"/>
      <c r="AF365" s="172"/>
    </row>
    <row r="366" spans="2:32" s="100" customFormat="1" ht="12.75">
      <c r="B366" s="163"/>
      <c r="C366" s="163"/>
      <c r="D366" s="163"/>
      <c r="E366" s="163"/>
      <c r="F366" s="164"/>
      <c r="G366" s="165"/>
      <c r="H366" s="165"/>
      <c r="I366" s="165"/>
      <c r="J366" s="166"/>
      <c r="K366" s="167"/>
      <c r="L366" s="168"/>
      <c r="M366" s="169"/>
      <c r="N366" s="170"/>
      <c r="O366" s="171"/>
      <c r="R366" s="172"/>
      <c r="S366" s="172"/>
      <c r="T366" s="172"/>
      <c r="U366" s="172"/>
      <c r="V366" s="103"/>
      <c r="W366" s="172"/>
      <c r="X366" s="172"/>
      <c r="Y366" s="103"/>
      <c r="Z366" s="172"/>
      <c r="AA366" s="103"/>
      <c r="AB366" s="172"/>
      <c r="AC366" s="103"/>
      <c r="AD366" s="172"/>
      <c r="AE366" s="103"/>
      <c r="AF366" s="172"/>
    </row>
    <row r="367" spans="2:32" s="100" customFormat="1" ht="12.75">
      <c r="B367" s="163"/>
      <c r="C367" s="163"/>
      <c r="D367" s="163"/>
      <c r="E367" s="163"/>
      <c r="F367" s="164"/>
      <c r="G367" s="165"/>
      <c r="H367" s="165"/>
      <c r="I367" s="165"/>
      <c r="J367" s="166"/>
      <c r="K367" s="167"/>
      <c r="L367" s="168"/>
      <c r="M367" s="169"/>
      <c r="N367" s="170"/>
      <c r="O367" s="171"/>
      <c r="R367" s="172"/>
      <c r="S367" s="172"/>
      <c r="T367" s="172"/>
      <c r="U367" s="172"/>
      <c r="V367" s="103"/>
      <c r="W367" s="172"/>
      <c r="X367" s="172"/>
      <c r="Y367" s="103"/>
      <c r="Z367" s="172"/>
      <c r="AA367" s="103"/>
      <c r="AB367" s="172"/>
      <c r="AC367" s="103"/>
      <c r="AD367" s="172"/>
      <c r="AE367" s="103"/>
      <c r="AF367" s="172"/>
    </row>
    <row r="368" spans="2:32" s="100" customFormat="1" ht="12.75">
      <c r="B368" s="163"/>
      <c r="C368" s="163"/>
      <c r="D368" s="163"/>
      <c r="E368" s="163"/>
      <c r="F368" s="164"/>
      <c r="G368" s="165"/>
      <c r="H368" s="165"/>
      <c r="I368" s="165"/>
      <c r="J368" s="166"/>
      <c r="K368" s="167"/>
      <c r="L368" s="168"/>
      <c r="M368" s="169"/>
      <c r="N368" s="170"/>
      <c r="O368" s="171"/>
      <c r="R368" s="172"/>
      <c r="S368" s="172"/>
      <c r="T368" s="172"/>
      <c r="U368" s="172"/>
      <c r="V368" s="103"/>
      <c r="W368" s="172"/>
      <c r="X368" s="172"/>
      <c r="Y368" s="103"/>
      <c r="Z368" s="172"/>
      <c r="AA368" s="103"/>
      <c r="AB368" s="172"/>
      <c r="AC368" s="103"/>
      <c r="AD368" s="172"/>
      <c r="AE368" s="103"/>
      <c r="AF368" s="172"/>
    </row>
    <row r="369" spans="2:32" s="100" customFormat="1" ht="12.75">
      <c r="B369" s="163"/>
      <c r="C369" s="163"/>
      <c r="D369" s="163"/>
      <c r="E369" s="163"/>
      <c r="F369" s="164"/>
      <c r="G369" s="165"/>
      <c r="H369" s="165"/>
      <c r="I369" s="165"/>
      <c r="J369" s="166"/>
      <c r="K369" s="167"/>
      <c r="L369" s="168"/>
      <c r="M369" s="169"/>
      <c r="N369" s="170"/>
      <c r="O369" s="171"/>
      <c r="R369" s="172"/>
      <c r="S369" s="172"/>
      <c r="T369" s="172"/>
      <c r="U369" s="172"/>
      <c r="V369" s="103"/>
      <c r="W369" s="172"/>
      <c r="X369" s="172"/>
      <c r="Y369" s="103"/>
      <c r="Z369" s="172"/>
      <c r="AA369" s="103"/>
      <c r="AB369" s="172"/>
      <c r="AC369" s="103"/>
      <c r="AD369" s="172"/>
      <c r="AE369" s="103"/>
      <c r="AF369" s="172"/>
    </row>
    <row r="370" spans="2:32" s="100" customFormat="1" ht="12.75">
      <c r="B370" s="163"/>
      <c r="C370" s="163"/>
      <c r="D370" s="163"/>
      <c r="E370" s="163"/>
      <c r="F370" s="164"/>
      <c r="G370" s="165"/>
      <c r="H370" s="165"/>
      <c r="I370" s="165"/>
      <c r="J370" s="166"/>
      <c r="K370" s="167"/>
      <c r="L370" s="168"/>
      <c r="M370" s="169"/>
      <c r="N370" s="170"/>
      <c r="O370" s="171"/>
      <c r="R370" s="172"/>
      <c r="S370" s="172"/>
      <c r="T370" s="172"/>
      <c r="U370" s="172"/>
      <c r="V370" s="103"/>
      <c r="W370" s="172"/>
      <c r="X370" s="172"/>
      <c r="Y370" s="103"/>
      <c r="Z370" s="172"/>
      <c r="AA370" s="103"/>
      <c r="AB370" s="172"/>
      <c r="AC370" s="103"/>
      <c r="AD370" s="172"/>
      <c r="AE370" s="103"/>
      <c r="AF370" s="172"/>
    </row>
    <row r="371" spans="2:32" s="100" customFormat="1" ht="12.75">
      <c r="B371" s="163"/>
      <c r="C371" s="163"/>
      <c r="D371" s="163"/>
      <c r="E371" s="163"/>
      <c r="F371" s="164"/>
      <c r="G371" s="165"/>
      <c r="H371" s="165"/>
      <c r="I371" s="165"/>
      <c r="J371" s="166"/>
      <c r="K371" s="167"/>
      <c r="L371" s="168"/>
      <c r="M371" s="169"/>
      <c r="N371" s="170"/>
      <c r="O371" s="171"/>
      <c r="R371" s="172"/>
      <c r="S371" s="172"/>
      <c r="T371" s="172"/>
      <c r="U371" s="172"/>
      <c r="V371" s="103"/>
      <c r="W371" s="172"/>
      <c r="X371" s="172"/>
      <c r="Y371" s="103"/>
      <c r="Z371" s="172"/>
      <c r="AA371" s="103"/>
      <c r="AB371" s="172"/>
      <c r="AC371" s="103"/>
      <c r="AD371" s="172"/>
      <c r="AE371" s="103"/>
      <c r="AF371" s="172"/>
    </row>
    <row r="372" spans="2:32" s="100" customFormat="1" ht="12.75">
      <c r="B372" s="163"/>
      <c r="C372" s="163"/>
      <c r="D372" s="163"/>
      <c r="E372" s="163"/>
      <c r="F372" s="164"/>
      <c r="G372" s="165"/>
      <c r="H372" s="165"/>
      <c r="I372" s="165"/>
      <c r="J372" s="166"/>
      <c r="K372" s="167"/>
      <c r="L372" s="168"/>
      <c r="M372" s="169"/>
      <c r="N372" s="170"/>
      <c r="O372" s="171"/>
      <c r="R372" s="172"/>
      <c r="S372" s="172"/>
      <c r="T372" s="172"/>
      <c r="U372" s="172"/>
      <c r="V372" s="103"/>
      <c r="W372" s="172"/>
      <c r="X372" s="172"/>
      <c r="Y372" s="103"/>
      <c r="Z372" s="172"/>
      <c r="AA372" s="103"/>
      <c r="AB372" s="172"/>
      <c r="AC372" s="103"/>
      <c r="AD372" s="172"/>
      <c r="AE372" s="103"/>
      <c r="AF372" s="172"/>
    </row>
    <row r="373" spans="2:32" s="100" customFormat="1" ht="12.75">
      <c r="B373" s="163"/>
      <c r="C373" s="163"/>
      <c r="D373" s="163"/>
      <c r="E373" s="163"/>
      <c r="F373" s="164"/>
      <c r="G373" s="165"/>
      <c r="H373" s="165"/>
      <c r="I373" s="165"/>
      <c r="J373" s="166"/>
      <c r="K373" s="167"/>
      <c r="L373" s="168"/>
      <c r="M373" s="169"/>
      <c r="N373" s="170"/>
      <c r="O373" s="171"/>
      <c r="R373" s="172"/>
      <c r="S373" s="172"/>
      <c r="T373" s="172"/>
      <c r="U373" s="172"/>
      <c r="V373" s="103"/>
      <c r="W373" s="172"/>
      <c r="X373" s="172"/>
      <c r="Y373" s="103"/>
      <c r="Z373" s="172"/>
      <c r="AA373" s="103"/>
      <c r="AB373" s="172"/>
      <c r="AC373" s="103"/>
      <c r="AD373" s="172"/>
      <c r="AE373" s="103"/>
      <c r="AF373" s="172"/>
    </row>
    <row r="374" spans="2:32" s="100" customFormat="1" ht="12.75">
      <c r="B374" s="163"/>
      <c r="C374" s="163"/>
      <c r="D374" s="163"/>
      <c r="E374" s="163"/>
      <c r="F374" s="164"/>
      <c r="G374" s="165"/>
      <c r="H374" s="165"/>
      <c r="I374" s="165"/>
      <c r="J374" s="166"/>
      <c r="K374" s="167"/>
      <c r="L374" s="168"/>
      <c r="M374" s="169"/>
      <c r="N374" s="170"/>
      <c r="O374" s="171"/>
      <c r="R374" s="172"/>
      <c r="S374" s="172"/>
      <c r="T374" s="172"/>
      <c r="U374" s="172"/>
      <c r="V374" s="103"/>
      <c r="W374" s="172"/>
      <c r="X374" s="172"/>
      <c r="Y374" s="103"/>
      <c r="Z374" s="172"/>
      <c r="AA374" s="103"/>
      <c r="AB374" s="172"/>
      <c r="AC374" s="103"/>
      <c r="AD374" s="172"/>
      <c r="AE374" s="103"/>
      <c r="AF374" s="172"/>
    </row>
    <row r="375" spans="2:32" s="100" customFormat="1" ht="12.75">
      <c r="B375" s="163"/>
      <c r="C375" s="163"/>
      <c r="D375" s="163"/>
      <c r="E375" s="163"/>
      <c r="F375" s="164"/>
      <c r="G375" s="165"/>
      <c r="H375" s="165"/>
      <c r="I375" s="165"/>
      <c r="J375" s="166"/>
      <c r="K375" s="167"/>
      <c r="L375" s="168"/>
      <c r="M375" s="169"/>
      <c r="N375" s="170"/>
      <c r="O375" s="171"/>
      <c r="R375" s="172"/>
      <c r="S375" s="172"/>
      <c r="T375" s="172"/>
      <c r="U375" s="172"/>
      <c r="V375" s="103"/>
      <c r="W375" s="172"/>
      <c r="X375" s="172"/>
      <c r="Y375" s="103"/>
      <c r="Z375" s="172"/>
      <c r="AA375" s="103"/>
      <c r="AB375" s="172"/>
      <c r="AC375" s="103"/>
      <c r="AD375" s="172"/>
      <c r="AE375" s="103"/>
      <c r="AF375" s="172"/>
    </row>
    <row r="376" spans="2:32" s="100" customFormat="1" ht="12.75">
      <c r="B376" s="163"/>
      <c r="C376" s="163"/>
      <c r="D376" s="163"/>
      <c r="E376" s="163"/>
      <c r="F376" s="164"/>
      <c r="G376" s="165"/>
      <c r="H376" s="165"/>
      <c r="I376" s="165"/>
      <c r="J376" s="166"/>
      <c r="K376" s="167"/>
      <c r="L376" s="168"/>
      <c r="M376" s="169"/>
      <c r="N376" s="170"/>
      <c r="O376" s="171"/>
      <c r="R376" s="172"/>
      <c r="S376" s="172"/>
      <c r="T376" s="172"/>
      <c r="U376" s="172"/>
      <c r="V376" s="103"/>
      <c r="W376" s="172"/>
      <c r="X376" s="172"/>
      <c r="Y376" s="103"/>
      <c r="Z376" s="172"/>
      <c r="AA376" s="103"/>
      <c r="AB376" s="172"/>
      <c r="AC376" s="103"/>
      <c r="AD376" s="172"/>
      <c r="AE376" s="103"/>
      <c r="AF376" s="172"/>
    </row>
    <row r="377" spans="2:32" s="100" customFormat="1" ht="12.75">
      <c r="B377" s="163"/>
      <c r="C377" s="163"/>
      <c r="D377" s="163"/>
      <c r="E377" s="163"/>
      <c r="F377" s="164"/>
      <c r="G377" s="165"/>
      <c r="H377" s="165"/>
      <c r="I377" s="165"/>
      <c r="J377" s="166"/>
      <c r="K377" s="167"/>
      <c r="L377" s="168"/>
      <c r="M377" s="169"/>
      <c r="N377" s="170"/>
      <c r="O377" s="171"/>
      <c r="R377" s="172"/>
      <c r="S377" s="172"/>
      <c r="T377" s="172"/>
      <c r="U377" s="172"/>
      <c r="V377" s="103"/>
      <c r="W377" s="172"/>
      <c r="X377" s="172"/>
      <c r="Y377" s="103"/>
      <c r="Z377" s="172"/>
      <c r="AA377" s="103"/>
      <c r="AB377" s="172"/>
      <c r="AC377" s="103"/>
      <c r="AD377" s="172"/>
      <c r="AE377" s="103"/>
      <c r="AF377" s="172"/>
    </row>
    <row r="378" spans="2:32" s="100" customFormat="1" ht="12.75">
      <c r="B378" s="163"/>
      <c r="C378" s="163"/>
      <c r="D378" s="163"/>
      <c r="E378" s="163"/>
      <c r="F378" s="164"/>
      <c r="G378" s="165"/>
      <c r="H378" s="165"/>
      <c r="I378" s="165"/>
      <c r="J378" s="166"/>
      <c r="K378" s="167"/>
      <c r="L378" s="168"/>
      <c r="M378" s="169"/>
      <c r="N378" s="170"/>
      <c r="O378" s="171"/>
      <c r="R378" s="172"/>
      <c r="S378" s="172"/>
      <c r="T378" s="172"/>
      <c r="U378" s="172"/>
      <c r="V378" s="103"/>
      <c r="W378" s="172"/>
      <c r="X378" s="172"/>
      <c r="Y378" s="103"/>
      <c r="Z378" s="172"/>
      <c r="AA378" s="103"/>
      <c r="AB378" s="172"/>
      <c r="AC378" s="103"/>
      <c r="AD378" s="172"/>
      <c r="AE378" s="103"/>
      <c r="AF378" s="172"/>
    </row>
    <row r="379" spans="2:32" s="100" customFormat="1" ht="12.75">
      <c r="B379" s="163"/>
      <c r="C379" s="163"/>
      <c r="D379" s="163"/>
      <c r="E379" s="163"/>
      <c r="F379" s="164"/>
      <c r="G379" s="165"/>
      <c r="H379" s="165"/>
      <c r="I379" s="165"/>
      <c r="J379" s="166"/>
      <c r="K379" s="167"/>
      <c r="L379" s="168"/>
      <c r="M379" s="169"/>
      <c r="N379" s="170"/>
      <c r="O379" s="171"/>
      <c r="R379" s="172"/>
      <c r="S379" s="172"/>
      <c r="T379" s="172"/>
      <c r="U379" s="172"/>
      <c r="V379" s="103"/>
      <c r="W379" s="172"/>
      <c r="X379" s="172"/>
      <c r="Y379" s="103"/>
      <c r="Z379" s="172"/>
      <c r="AA379" s="103"/>
      <c r="AB379" s="172"/>
      <c r="AC379" s="103"/>
      <c r="AD379" s="172"/>
      <c r="AE379" s="103"/>
      <c r="AF379" s="172"/>
    </row>
    <row r="380" spans="2:32" s="100" customFormat="1" ht="12.75">
      <c r="B380" s="163"/>
      <c r="C380" s="163"/>
      <c r="D380" s="163"/>
      <c r="E380" s="163"/>
      <c r="F380" s="164"/>
      <c r="G380" s="165"/>
      <c r="H380" s="165"/>
      <c r="I380" s="165"/>
      <c r="J380" s="166"/>
      <c r="K380" s="167"/>
      <c r="L380" s="168"/>
      <c r="M380" s="169"/>
      <c r="N380" s="170"/>
      <c r="O380" s="171"/>
      <c r="R380" s="172"/>
      <c r="S380" s="172"/>
      <c r="T380" s="172"/>
      <c r="U380" s="172"/>
      <c r="V380" s="103"/>
      <c r="W380" s="172"/>
      <c r="X380" s="172"/>
      <c r="Y380" s="103"/>
      <c r="Z380" s="172"/>
      <c r="AA380" s="103"/>
      <c r="AB380" s="172"/>
      <c r="AC380" s="103"/>
      <c r="AD380" s="172"/>
      <c r="AE380" s="103"/>
      <c r="AF380" s="172"/>
    </row>
    <row r="381" spans="2:32" s="100" customFormat="1" ht="12.75">
      <c r="B381" s="163"/>
      <c r="C381" s="163"/>
      <c r="D381" s="163"/>
      <c r="E381" s="163"/>
      <c r="F381" s="164"/>
      <c r="G381" s="165"/>
      <c r="H381" s="165"/>
      <c r="I381" s="165"/>
      <c r="J381" s="166"/>
      <c r="K381" s="167"/>
      <c r="L381" s="168"/>
      <c r="M381" s="169"/>
      <c r="N381" s="170"/>
      <c r="O381" s="171"/>
      <c r="R381" s="172"/>
      <c r="S381" s="172"/>
      <c r="T381" s="172"/>
      <c r="U381" s="172"/>
      <c r="V381" s="103"/>
      <c r="W381" s="172"/>
      <c r="X381" s="172"/>
      <c r="Y381" s="103"/>
      <c r="Z381" s="172"/>
      <c r="AA381" s="103"/>
      <c r="AB381" s="172"/>
      <c r="AC381" s="103"/>
      <c r="AD381" s="172"/>
      <c r="AE381" s="103"/>
      <c r="AF381" s="172"/>
    </row>
    <row r="382" spans="2:32" s="100" customFormat="1" ht="12.75">
      <c r="B382" s="163"/>
      <c r="C382" s="163"/>
      <c r="D382" s="163"/>
      <c r="E382" s="163"/>
      <c r="F382" s="164"/>
      <c r="G382" s="165"/>
      <c r="H382" s="165"/>
      <c r="I382" s="165"/>
      <c r="J382" s="166"/>
      <c r="K382" s="167"/>
      <c r="L382" s="168"/>
      <c r="M382" s="169"/>
      <c r="N382" s="170"/>
      <c r="O382" s="171"/>
      <c r="R382" s="172"/>
      <c r="S382" s="172"/>
      <c r="T382" s="172"/>
      <c r="U382" s="172"/>
      <c r="V382" s="103"/>
      <c r="W382" s="172"/>
      <c r="X382" s="172"/>
      <c r="Y382" s="103"/>
      <c r="Z382" s="172"/>
      <c r="AA382" s="103"/>
      <c r="AB382" s="172"/>
      <c r="AC382" s="103"/>
      <c r="AD382" s="172"/>
      <c r="AE382" s="103"/>
      <c r="AF382" s="172"/>
    </row>
    <row r="383" spans="2:32" s="100" customFormat="1" ht="12.75">
      <c r="B383" s="163"/>
      <c r="C383" s="163"/>
      <c r="D383" s="163"/>
      <c r="E383" s="163"/>
      <c r="F383" s="164"/>
      <c r="G383" s="165"/>
      <c r="H383" s="165"/>
      <c r="I383" s="165"/>
      <c r="J383" s="166"/>
      <c r="K383" s="167"/>
      <c r="L383" s="168"/>
      <c r="M383" s="169"/>
      <c r="N383" s="170"/>
      <c r="O383" s="171"/>
      <c r="R383" s="172"/>
      <c r="S383" s="172"/>
      <c r="T383" s="172"/>
      <c r="U383" s="172"/>
      <c r="V383" s="103"/>
      <c r="W383" s="172"/>
      <c r="X383" s="172"/>
      <c r="Y383" s="103"/>
      <c r="Z383" s="172"/>
      <c r="AA383" s="103"/>
      <c r="AB383" s="172"/>
      <c r="AC383" s="103"/>
      <c r="AD383" s="172"/>
      <c r="AE383" s="103"/>
      <c r="AF383" s="172"/>
    </row>
    <row r="384" spans="2:32" s="100" customFormat="1" ht="12.75">
      <c r="B384" s="163"/>
      <c r="C384" s="163"/>
      <c r="D384" s="163"/>
      <c r="E384" s="163"/>
      <c r="F384" s="164"/>
      <c r="G384" s="165"/>
      <c r="H384" s="165"/>
      <c r="I384" s="165"/>
      <c r="J384" s="166"/>
      <c r="K384" s="167"/>
      <c r="L384" s="168"/>
      <c r="M384" s="169"/>
      <c r="N384" s="170"/>
      <c r="O384" s="171"/>
      <c r="R384" s="172"/>
      <c r="S384" s="172"/>
      <c r="T384" s="172"/>
      <c r="U384" s="172"/>
      <c r="V384" s="103"/>
      <c r="W384" s="172"/>
      <c r="X384" s="172"/>
      <c r="Y384" s="103"/>
      <c r="Z384" s="172"/>
      <c r="AA384" s="103"/>
      <c r="AB384" s="172"/>
      <c r="AC384" s="103"/>
      <c r="AD384" s="172"/>
      <c r="AE384" s="103"/>
      <c r="AF384" s="172"/>
    </row>
    <row r="385" spans="2:32" s="100" customFormat="1" ht="12.75">
      <c r="B385" s="163"/>
      <c r="C385" s="163"/>
      <c r="D385" s="163"/>
      <c r="E385" s="163"/>
      <c r="F385" s="164"/>
      <c r="G385" s="165"/>
      <c r="H385" s="165"/>
      <c r="I385" s="165"/>
      <c r="J385" s="166"/>
      <c r="K385" s="167"/>
      <c r="L385" s="168"/>
      <c r="M385" s="169"/>
      <c r="N385" s="170"/>
      <c r="O385" s="171"/>
      <c r="R385" s="172"/>
      <c r="S385" s="172"/>
      <c r="T385" s="172"/>
      <c r="U385" s="172"/>
      <c r="V385" s="103"/>
      <c r="W385" s="172"/>
      <c r="X385" s="172"/>
      <c r="Y385" s="103"/>
      <c r="Z385" s="172"/>
      <c r="AA385" s="103"/>
      <c r="AB385" s="172"/>
      <c r="AC385" s="103"/>
      <c r="AD385" s="172"/>
      <c r="AE385" s="103"/>
      <c r="AF385" s="172"/>
    </row>
    <row r="386" spans="2:32" s="100" customFormat="1" ht="12.75">
      <c r="B386" s="163"/>
      <c r="C386" s="163"/>
      <c r="D386" s="163"/>
      <c r="E386" s="163"/>
      <c r="F386" s="164"/>
      <c r="G386" s="165"/>
      <c r="H386" s="165"/>
      <c r="I386" s="165"/>
      <c r="J386" s="166"/>
      <c r="K386" s="167"/>
      <c r="L386" s="168"/>
      <c r="M386" s="169"/>
      <c r="N386" s="170"/>
      <c r="O386" s="171"/>
      <c r="R386" s="172"/>
      <c r="S386" s="172"/>
      <c r="T386" s="172"/>
      <c r="U386" s="172"/>
      <c r="V386" s="103"/>
      <c r="W386" s="172"/>
      <c r="X386" s="172"/>
      <c r="Y386" s="103"/>
      <c r="Z386" s="172"/>
      <c r="AA386" s="103"/>
      <c r="AB386" s="172"/>
      <c r="AC386" s="103"/>
      <c r="AD386" s="172"/>
      <c r="AE386" s="103"/>
      <c r="AF386" s="172"/>
    </row>
    <row r="387" spans="2:32" s="100" customFormat="1" ht="12.75">
      <c r="B387" s="163"/>
      <c r="C387" s="163"/>
      <c r="D387" s="163"/>
      <c r="E387" s="163"/>
      <c r="F387" s="164"/>
      <c r="G387" s="165"/>
      <c r="H387" s="165"/>
      <c r="I387" s="165"/>
      <c r="J387" s="166"/>
      <c r="K387" s="167"/>
      <c r="L387" s="168"/>
      <c r="M387" s="169"/>
      <c r="N387" s="170"/>
      <c r="O387" s="171"/>
      <c r="R387" s="172"/>
      <c r="S387" s="172"/>
      <c r="T387" s="172"/>
      <c r="U387" s="172"/>
      <c r="V387" s="103"/>
      <c r="W387" s="172"/>
      <c r="X387" s="172"/>
      <c r="Y387" s="103"/>
      <c r="Z387" s="172"/>
      <c r="AA387" s="103"/>
      <c r="AB387" s="172"/>
      <c r="AC387" s="103"/>
      <c r="AD387" s="172"/>
      <c r="AE387" s="103"/>
      <c r="AF387" s="172"/>
    </row>
    <row r="388" spans="2:32" s="100" customFormat="1" ht="12.75">
      <c r="B388" s="163"/>
      <c r="C388" s="163"/>
      <c r="D388" s="163"/>
      <c r="E388" s="163"/>
      <c r="F388" s="164"/>
      <c r="G388" s="165"/>
      <c r="H388" s="165"/>
      <c r="I388" s="165"/>
      <c r="J388" s="166"/>
      <c r="K388" s="167"/>
      <c r="L388" s="168"/>
      <c r="M388" s="169"/>
      <c r="N388" s="170"/>
      <c r="O388" s="171"/>
      <c r="R388" s="172"/>
      <c r="S388" s="172"/>
      <c r="T388" s="172"/>
      <c r="U388" s="172"/>
      <c r="V388" s="103"/>
      <c r="W388" s="172"/>
      <c r="X388" s="172"/>
      <c r="Y388" s="103"/>
      <c r="Z388" s="172"/>
      <c r="AA388" s="103"/>
      <c r="AB388" s="172"/>
      <c r="AC388" s="103"/>
      <c r="AD388" s="172"/>
      <c r="AE388" s="103"/>
      <c r="AF388" s="172"/>
    </row>
    <row r="389" spans="2:32" s="100" customFormat="1" ht="12.75">
      <c r="B389" s="163"/>
      <c r="C389" s="163"/>
      <c r="D389" s="163"/>
      <c r="E389" s="163"/>
      <c r="F389" s="164"/>
      <c r="G389" s="165"/>
      <c r="H389" s="165"/>
      <c r="I389" s="165"/>
      <c r="J389" s="166"/>
      <c r="K389" s="167"/>
      <c r="L389" s="168"/>
      <c r="M389" s="169"/>
      <c r="N389" s="170"/>
      <c r="O389" s="171"/>
      <c r="R389" s="172"/>
      <c r="S389" s="172"/>
      <c r="T389" s="172"/>
      <c r="U389" s="172"/>
      <c r="V389" s="103"/>
      <c r="W389" s="172"/>
      <c r="X389" s="172"/>
      <c r="Y389" s="103"/>
      <c r="Z389" s="172"/>
      <c r="AA389" s="103"/>
      <c r="AB389" s="172"/>
      <c r="AC389" s="103"/>
      <c r="AD389" s="172"/>
      <c r="AE389" s="103"/>
      <c r="AF389" s="172"/>
    </row>
    <row r="390" spans="2:10" ht="12.75">
      <c r="B390" s="27"/>
      <c r="C390" s="27"/>
      <c r="D390" s="27"/>
      <c r="E390" s="27"/>
      <c r="F390" s="28"/>
      <c r="G390" s="30"/>
      <c r="H390" s="30"/>
      <c r="I390" s="30"/>
      <c r="J390" s="31"/>
    </row>
    <row r="391" spans="2:10" ht="12.75">
      <c r="B391" s="27"/>
      <c r="C391" s="27"/>
      <c r="D391" s="27"/>
      <c r="E391" s="27"/>
      <c r="F391" s="28"/>
      <c r="G391" s="30"/>
      <c r="H391" s="30"/>
      <c r="I391" s="30"/>
      <c r="J391" s="31"/>
    </row>
    <row r="392" spans="2:10" ht="12.75">
      <c r="B392" s="27"/>
      <c r="C392" s="27"/>
      <c r="D392" s="27"/>
      <c r="E392" s="27"/>
      <c r="F392" s="28"/>
      <c r="G392" s="30"/>
      <c r="H392" s="30"/>
      <c r="I392" s="30"/>
      <c r="J392" s="31"/>
    </row>
    <row r="393" spans="2:10" ht="12.75">
      <c r="B393" s="27"/>
      <c r="C393" s="27"/>
      <c r="D393" s="27"/>
      <c r="E393" s="27"/>
      <c r="F393" s="28"/>
      <c r="G393" s="30"/>
      <c r="H393" s="30"/>
      <c r="I393" s="30"/>
      <c r="J393" s="31"/>
    </row>
    <row r="394" spans="2:10" ht="12.75">
      <c r="B394" s="27"/>
      <c r="C394" s="27"/>
      <c r="D394" s="27"/>
      <c r="E394" s="27"/>
      <c r="F394" s="28"/>
      <c r="G394" s="30"/>
      <c r="H394" s="30"/>
      <c r="I394" s="30"/>
      <c r="J394" s="31"/>
    </row>
    <row r="395" spans="2:10" ht="12.75">
      <c r="B395" s="27"/>
      <c r="C395" s="27"/>
      <c r="D395" s="27"/>
      <c r="E395" s="27"/>
      <c r="F395" s="28"/>
      <c r="G395" s="30"/>
      <c r="H395" s="30"/>
      <c r="I395" s="30"/>
      <c r="J395" s="31"/>
    </row>
    <row r="396" spans="2:10" ht="12.75">
      <c r="B396" s="27"/>
      <c r="C396" s="27"/>
      <c r="D396" s="27"/>
      <c r="E396" s="27"/>
      <c r="F396" s="28"/>
      <c r="G396" s="30"/>
      <c r="H396" s="30"/>
      <c r="I396" s="30"/>
      <c r="J396" s="31"/>
    </row>
    <row r="397" spans="2:10" ht="12.75">
      <c r="B397" s="27"/>
      <c r="C397" s="27"/>
      <c r="D397" s="27"/>
      <c r="E397" s="27"/>
      <c r="F397" s="28"/>
      <c r="G397" s="30"/>
      <c r="H397" s="30"/>
      <c r="I397" s="30"/>
      <c r="J397" s="31"/>
    </row>
    <row r="398" spans="2:10" ht="12.75">
      <c r="B398" s="27"/>
      <c r="C398" s="27"/>
      <c r="D398" s="27"/>
      <c r="E398" s="27"/>
      <c r="F398" s="28"/>
      <c r="G398" s="30"/>
      <c r="H398" s="30"/>
      <c r="I398" s="30"/>
      <c r="J398" s="31"/>
    </row>
    <row r="399" spans="2:10" ht="12.75">
      <c r="B399" s="27"/>
      <c r="C399" s="27"/>
      <c r="D399" s="27"/>
      <c r="E399" s="27"/>
      <c r="F399" s="28"/>
      <c r="G399" s="30"/>
      <c r="H399" s="30"/>
      <c r="I399" s="30"/>
      <c r="J399" s="31"/>
    </row>
    <row r="400" spans="2:10" ht="12.75">
      <c r="B400" s="27"/>
      <c r="C400" s="27"/>
      <c r="D400" s="27"/>
      <c r="E400" s="27"/>
      <c r="F400" s="28"/>
      <c r="G400" s="30"/>
      <c r="H400" s="30"/>
      <c r="I400" s="30"/>
      <c r="J400" s="31"/>
    </row>
    <row r="401" spans="2:10" ht="12.75">
      <c r="B401" s="27"/>
      <c r="C401" s="27"/>
      <c r="D401" s="27"/>
      <c r="E401" s="27"/>
      <c r="F401" s="28"/>
      <c r="G401" s="30"/>
      <c r="H401" s="30"/>
      <c r="I401" s="30"/>
      <c r="J401" s="31"/>
    </row>
    <row r="402" spans="2:10" ht="12.75">
      <c r="B402" s="27"/>
      <c r="C402" s="27"/>
      <c r="D402" s="27"/>
      <c r="E402" s="27"/>
      <c r="F402" s="28"/>
      <c r="G402" s="30"/>
      <c r="H402" s="30"/>
      <c r="I402" s="30"/>
      <c r="J402" s="31"/>
    </row>
    <row r="403" spans="2:10" ht="12.75">
      <c r="B403" s="27"/>
      <c r="C403" s="27"/>
      <c r="D403" s="27"/>
      <c r="E403" s="27"/>
      <c r="F403" s="28"/>
      <c r="G403" s="30"/>
      <c r="H403" s="30"/>
      <c r="I403" s="30"/>
      <c r="J403" s="31"/>
    </row>
    <row r="404" spans="2:10" ht="12.75">
      <c r="B404" s="27"/>
      <c r="C404" s="27"/>
      <c r="D404" s="27"/>
      <c r="E404" s="27"/>
      <c r="F404" s="28"/>
      <c r="G404" s="30"/>
      <c r="H404" s="30"/>
      <c r="I404" s="30"/>
      <c r="J404" s="31"/>
    </row>
    <row r="405" spans="2:10" ht="12.75">
      <c r="B405" s="27"/>
      <c r="C405" s="27"/>
      <c r="D405" s="27"/>
      <c r="E405" s="27"/>
      <c r="F405" s="28"/>
      <c r="G405" s="30"/>
      <c r="H405" s="30"/>
      <c r="I405" s="30"/>
      <c r="J405" s="31"/>
    </row>
    <row r="406" spans="2:10" ht="12.75">
      <c r="B406" s="27"/>
      <c r="C406" s="27"/>
      <c r="D406" s="27"/>
      <c r="E406" s="27"/>
      <c r="F406" s="28"/>
      <c r="G406" s="30"/>
      <c r="H406" s="30"/>
      <c r="I406" s="30"/>
      <c r="J406" s="31"/>
    </row>
    <row r="407" spans="2:10" ht="12.75">
      <c r="B407" s="27"/>
      <c r="C407" s="27"/>
      <c r="D407" s="27"/>
      <c r="E407" s="27"/>
      <c r="F407" s="28"/>
      <c r="G407" s="30"/>
      <c r="H407" s="30"/>
      <c r="I407" s="30"/>
      <c r="J407" s="31"/>
    </row>
    <row r="408" spans="2:10" ht="12.75">
      <c r="B408" s="27"/>
      <c r="C408" s="27"/>
      <c r="D408" s="27"/>
      <c r="E408" s="27"/>
      <c r="F408" s="28"/>
      <c r="G408" s="30"/>
      <c r="H408" s="30"/>
      <c r="I408" s="30"/>
      <c r="J408" s="31"/>
    </row>
    <row r="409" spans="2:10" ht="12.75">
      <c r="B409" s="27"/>
      <c r="C409" s="27"/>
      <c r="D409" s="27"/>
      <c r="E409" s="27"/>
      <c r="F409" s="28"/>
      <c r="G409" s="30"/>
      <c r="H409" s="30"/>
      <c r="I409" s="30"/>
      <c r="J409" s="31"/>
    </row>
    <row r="410" spans="2:10" ht="12.75">
      <c r="B410" s="27"/>
      <c r="C410" s="27"/>
      <c r="D410" s="27"/>
      <c r="E410" s="27"/>
      <c r="F410" s="28"/>
      <c r="G410" s="30"/>
      <c r="H410" s="30"/>
      <c r="I410" s="30"/>
      <c r="J410" s="31"/>
    </row>
    <row r="411" spans="2:10" ht="12.75">
      <c r="B411" s="27"/>
      <c r="C411" s="27"/>
      <c r="D411" s="27"/>
      <c r="E411" s="27"/>
      <c r="F411" s="28"/>
      <c r="G411" s="30"/>
      <c r="H411" s="30"/>
      <c r="I411" s="30"/>
      <c r="J411" s="31"/>
    </row>
    <row r="412" spans="2:10" ht="12.75">
      <c r="B412" s="27"/>
      <c r="C412" s="27"/>
      <c r="D412" s="27"/>
      <c r="E412" s="27"/>
      <c r="F412" s="28"/>
      <c r="G412" s="30"/>
      <c r="H412" s="30"/>
      <c r="I412" s="30"/>
      <c r="J412" s="31"/>
    </row>
    <row r="413" spans="2:10" ht="12.75">
      <c r="B413" s="27"/>
      <c r="C413" s="27"/>
      <c r="D413" s="27"/>
      <c r="E413" s="27"/>
      <c r="F413" s="28"/>
      <c r="G413" s="30"/>
      <c r="H413" s="30"/>
      <c r="I413" s="30"/>
      <c r="J413" s="31"/>
    </row>
    <row r="414" spans="2:10" ht="12.75">
      <c r="B414" s="27"/>
      <c r="C414" s="27"/>
      <c r="D414" s="27"/>
      <c r="E414" s="27"/>
      <c r="F414" s="28"/>
      <c r="G414" s="30"/>
      <c r="H414" s="30"/>
      <c r="I414" s="30"/>
      <c r="J414" s="31"/>
    </row>
    <row r="415" spans="2:10" ht="12.75">
      <c r="B415" s="27"/>
      <c r="C415" s="27"/>
      <c r="D415" s="27"/>
      <c r="E415" s="27"/>
      <c r="F415" s="28"/>
      <c r="G415" s="30"/>
      <c r="H415" s="30"/>
      <c r="I415" s="30"/>
      <c r="J415" s="31"/>
    </row>
    <row r="416" spans="2:10" ht="12.75">
      <c r="B416" s="27"/>
      <c r="C416" s="27"/>
      <c r="D416" s="27"/>
      <c r="E416" s="27"/>
      <c r="F416" s="28"/>
      <c r="G416" s="30"/>
      <c r="H416" s="30"/>
      <c r="I416" s="30"/>
      <c r="J416" s="31"/>
    </row>
    <row r="417" spans="2:10" ht="12.75">
      <c r="B417" s="27"/>
      <c r="C417" s="27"/>
      <c r="D417" s="27"/>
      <c r="E417" s="27"/>
      <c r="F417" s="28"/>
      <c r="G417" s="30"/>
      <c r="H417" s="30"/>
      <c r="I417" s="30"/>
      <c r="J417" s="31"/>
    </row>
    <row r="418" spans="2:10" ht="12.75">
      <c r="B418" s="27"/>
      <c r="C418" s="27"/>
      <c r="D418" s="27"/>
      <c r="E418" s="27"/>
      <c r="F418" s="28"/>
      <c r="G418" s="30"/>
      <c r="H418" s="30"/>
      <c r="I418" s="30"/>
      <c r="J418" s="31"/>
    </row>
    <row r="419" spans="2:10" ht="12.75">
      <c r="B419" s="27"/>
      <c r="C419" s="27"/>
      <c r="D419" s="27"/>
      <c r="E419" s="27"/>
      <c r="F419" s="28"/>
      <c r="G419" s="30"/>
      <c r="H419" s="30"/>
      <c r="I419" s="30"/>
      <c r="J419" s="31"/>
    </row>
    <row r="420" spans="2:10" ht="12.75">
      <c r="B420" s="27"/>
      <c r="C420" s="27"/>
      <c r="D420" s="27"/>
      <c r="E420" s="27"/>
      <c r="F420" s="28"/>
      <c r="G420" s="30"/>
      <c r="H420" s="30"/>
      <c r="I420" s="30"/>
      <c r="J420" s="31"/>
    </row>
    <row r="421" spans="2:10" ht="12.75">
      <c r="B421" s="27"/>
      <c r="C421" s="27"/>
      <c r="D421" s="27"/>
      <c r="E421" s="27"/>
      <c r="F421" s="28"/>
      <c r="G421" s="30"/>
      <c r="H421" s="30"/>
      <c r="I421" s="30"/>
      <c r="J421" s="31"/>
    </row>
    <row r="422" spans="2:10" ht="12.75">
      <c r="B422" s="27"/>
      <c r="C422" s="27"/>
      <c r="D422" s="27"/>
      <c r="E422" s="27"/>
      <c r="F422" s="28"/>
      <c r="G422" s="30"/>
      <c r="H422" s="30"/>
      <c r="I422" s="30"/>
      <c r="J422" s="31"/>
    </row>
    <row r="423" spans="2:10" ht="12.75">
      <c r="B423" s="27"/>
      <c r="C423" s="27"/>
      <c r="D423" s="27"/>
      <c r="E423" s="27"/>
      <c r="F423" s="28"/>
      <c r="G423" s="30"/>
      <c r="H423" s="30"/>
      <c r="I423" s="30"/>
      <c r="J423" s="31"/>
    </row>
    <row r="424" spans="2:10" ht="12.75">
      <c r="B424" s="27"/>
      <c r="C424" s="27"/>
      <c r="D424" s="27"/>
      <c r="E424" s="27"/>
      <c r="F424" s="28"/>
      <c r="G424" s="30"/>
      <c r="H424" s="30"/>
      <c r="I424" s="30"/>
      <c r="J424" s="31"/>
    </row>
    <row r="425" spans="2:10" ht="12.75">
      <c r="B425" s="27"/>
      <c r="C425" s="27"/>
      <c r="D425" s="27"/>
      <c r="E425" s="27"/>
      <c r="F425" s="28"/>
      <c r="G425" s="30"/>
      <c r="H425" s="30"/>
      <c r="I425" s="30"/>
      <c r="J425" s="31"/>
    </row>
    <row r="426" spans="2:10" ht="12.75">
      <c r="B426" s="27"/>
      <c r="C426" s="27"/>
      <c r="D426" s="27"/>
      <c r="E426" s="27"/>
      <c r="F426" s="28"/>
      <c r="G426" s="30"/>
      <c r="H426" s="30"/>
      <c r="I426" s="30"/>
      <c r="J426" s="31"/>
    </row>
    <row r="427" spans="2:10" ht="12.75">
      <c r="B427" s="27"/>
      <c r="C427" s="27"/>
      <c r="D427" s="27"/>
      <c r="E427" s="27"/>
      <c r="F427" s="28"/>
      <c r="G427" s="30"/>
      <c r="H427" s="30"/>
      <c r="I427" s="30"/>
      <c r="J427" s="31"/>
    </row>
    <row r="428" spans="2:10" ht="12.75">
      <c r="B428" s="27"/>
      <c r="C428" s="27"/>
      <c r="D428" s="27"/>
      <c r="E428" s="27"/>
      <c r="F428" s="28"/>
      <c r="G428" s="30"/>
      <c r="H428" s="30"/>
      <c r="I428" s="30"/>
      <c r="J428" s="31"/>
    </row>
    <row r="429" spans="2:10" ht="12.75">
      <c r="B429" s="27"/>
      <c r="C429" s="27"/>
      <c r="D429" s="27"/>
      <c r="E429" s="27"/>
      <c r="F429" s="28"/>
      <c r="G429" s="30"/>
      <c r="H429" s="30"/>
      <c r="I429" s="30"/>
      <c r="J429" s="31"/>
    </row>
    <row r="430" spans="2:10" ht="12.75">
      <c r="B430" s="27"/>
      <c r="C430" s="27"/>
      <c r="D430" s="27"/>
      <c r="E430" s="27"/>
      <c r="F430" s="28"/>
      <c r="G430" s="30"/>
      <c r="H430" s="30"/>
      <c r="I430" s="30"/>
      <c r="J430" s="31"/>
    </row>
    <row r="431" spans="2:10" ht="12.75">
      <c r="B431" s="27"/>
      <c r="C431" s="27"/>
      <c r="D431" s="27"/>
      <c r="E431" s="27"/>
      <c r="F431" s="28"/>
      <c r="G431" s="30"/>
      <c r="H431" s="30"/>
      <c r="I431" s="30"/>
      <c r="J431" s="31"/>
    </row>
    <row r="432" spans="2:10" ht="12.75">
      <c r="B432" s="27"/>
      <c r="C432" s="27"/>
      <c r="D432" s="27"/>
      <c r="E432" s="27"/>
      <c r="F432" s="28"/>
      <c r="G432" s="30"/>
      <c r="H432" s="30"/>
      <c r="I432" s="30"/>
      <c r="J432" s="31"/>
    </row>
    <row r="433" spans="2:10" ht="12.75">
      <c r="B433" s="27"/>
      <c r="C433" s="27"/>
      <c r="D433" s="27"/>
      <c r="E433" s="27"/>
      <c r="F433" s="28"/>
      <c r="G433" s="30"/>
      <c r="H433" s="30"/>
      <c r="I433" s="30"/>
      <c r="J433" s="31"/>
    </row>
    <row r="434" spans="2:10" ht="12.75">
      <c r="B434" s="27"/>
      <c r="C434" s="27"/>
      <c r="D434" s="27"/>
      <c r="E434" s="27"/>
      <c r="F434" s="28"/>
      <c r="G434" s="30"/>
      <c r="H434" s="30"/>
      <c r="I434" s="30"/>
      <c r="J434" s="31"/>
    </row>
    <row r="435" spans="2:10" ht="12.75">
      <c r="B435" s="27"/>
      <c r="C435" s="27"/>
      <c r="D435" s="27"/>
      <c r="E435" s="27"/>
      <c r="F435" s="28"/>
      <c r="G435" s="30"/>
      <c r="H435" s="30"/>
      <c r="I435" s="30"/>
      <c r="J435" s="31"/>
    </row>
    <row r="436" spans="2:10" ht="12.75">
      <c r="B436" s="27"/>
      <c r="C436" s="27"/>
      <c r="D436" s="27"/>
      <c r="E436" s="27"/>
      <c r="F436" s="28"/>
      <c r="G436" s="30"/>
      <c r="H436" s="30"/>
      <c r="I436" s="30"/>
      <c r="J436" s="31"/>
    </row>
    <row r="437" spans="2:10" ht="12.75">
      <c r="B437" s="27"/>
      <c r="C437" s="27"/>
      <c r="D437" s="27"/>
      <c r="E437" s="27"/>
      <c r="F437" s="28"/>
      <c r="G437" s="30"/>
      <c r="H437" s="30"/>
      <c r="I437" s="30"/>
      <c r="J437" s="31"/>
    </row>
    <row r="438" spans="2:10" ht="12.75">
      <c r="B438" s="27"/>
      <c r="C438" s="27"/>
      <c r="D438" s="27"/>
      <c r="E438" s="27"/>
      <c r="F438" s="28"/>
      <c r="G438" s="30"/>
      <c r="H438" s="30"/>
      <c r="I438" s="30"/>
      <c r="J438" s="31"/>
    </row>
    <row r="439" spans="2:10" ht="12.75">
      <c r="B439" s="27"/>
      <c r="C439" s="27"/>
      <c r="D439" s="27"/>
      <c r="E439" s="27"/>
      <c r="F439" s="28"/>
      <c r="G439" s="30"/>
      <c r="H439" s="30"/>
      <c r="I439" s="30"/>
      <c r="J439" s="31"/>
    </row>
    <row r="440" spans="2:10" ht="12.75">
      <c r="B440" s="27"/>
      <c r="C440" s="27"/>
      <c r="D440" s="27"/>
      <c r="E440" s="27"/>
      <c r="F440" s="28"/>
      <c r="G440" s="30"/>
      <c r="H440" s="30"/>
      <c r="I440" s="30"/>
      <c r="J440" s="31"/>
    </row>
    <row r="441" spans="2:10" ht="12.75">
      <c r="B441" s="27"/>
      <c r="C441" s="27"/>
      <c r="D441" s="27"/>
      <c r="E441" s="27"/>
      <c r="F441" s="28"/>
      <c r="G441" s="30"/>
      <c r="H441" s="30"/>
      <c r="I441" s="30"/>
      <c r="J441" s="31"/>
    </row>
    <row r="442" spans="2:10" ht="12.75">
      <c r="B442" s="27"/>
      <c r="C442" s="27"/>
      <c r="D442" s="27"/>
      <c r="E442" s="27"/>
      <c r="F442" s="28"/>
      <c r="G442" s="30"/>
      <c r="H442" s="30"/>
      <c r="I442" s="30"/>
      <c r="J442" s="31"/>
    </row>
    <row r="443" spans="2:10" ht="12.75">
      <c r="B443" s="27"/>
      <c r="C443" s="27"/>
      <c r="D443" s="27"/>
      <c r="E443" s="27"/>
      <c r="F443" s="28"/>
      <c r="G443" s="30"/>
      <c r="H443" s="30"/>
      <c r="I443" s="30"/>
      <c r="J443" s="31"/>
    </row>
    <row r="444" spans="2:10" ht="12.75">
      <c r="B444" s="27"/>
      <c r="C444" s="27"/>
      <c r="D444" s="27"/>
      <c r="E444" s="27"/>
      <c r="F444" s="28"/>
      <c r="G444" s="30"/>
      <c r="H444" s="30"/>
      <c r="I444" s="30"/>
      <c r="J444" s="31"/>
    </row>
    <row r="445" spans="2:10" ht="12.75">
      <c r="B445" s="27"/>
      <c r="C445" s="27"/>
      <c r="D445" s="27"/>
      <c r="E445" s="27"/>
      <c r="F445" s="28"/>
      <c r="G445" s="30"/>
      <c r="H445" s="30"/>
      <c r="I445" s="30"/>
      <c r="J445" s="31"/>
    </row>
    <row r="446" spans="2:10" ht="12.75">
      <c r="B446" s="27"/>
      <c r="C446" s="27"/>
      <c r="D446" s="27"/>
      <c r="E446" s="27"/>
      <c r="F446" s="28"/>
      <c r="G446" s="30"/>
      <c r="H446" s="30"/>
      <c r="I446" s="30"/>
      <c r="J446" s="31"/>
    </row>
    <row r="447" spans="2:10" ht="12.75">
      <c r="B447" s="27"/>
      <c r="C447" s="27"/>
      <c r="D447" s="27"/>
      <c r="E447" s="27"/>
      <c r="F447" s="28"/>
      <c r="G447" s="30"/>
      <c r="H447" s="30"/>
      <c r="I447" s="30"/>
      <c r="J447" s="31"/>
    </row>
    <row r="448" spans="2:10" ht="12.75">
      <c r="B448" s="27"/>
      <c r="C448" s="27"/>
      <c r="D448" s="27"/>
      <c r="E448" s="27"/>
      <c r="F448" s="28"/>
      <c r="G448" s="30"/>
      <c r="H448" s="30"/>
      <c r="I448" s="30"/>
      <c r="J448" s="31"/>
    </row>
    <row r="449" spans="2:10" ht="12.75">
      <c r="B449" s="27"/>
      <c r="C449" s="27"/>
      <c r="D449" s="27"/>
      <c r="E449" s="27"/>
      <c r="F449" s="28"/>
      <c r="G449" s="30"/>
      <c r="H449" s="30"/>
      <c r="I449" s="30"/>
      <c r="J449" s="31"/>
    </row>
    <row r="450" spans="2:10" ht="12.75">
      <c r="B450" s="27"/>
      <c r="C450" s="27"/>
      <c r="D450" s="27"/>
      <c r="E450" s="27"/>
      <c r="F450" s="28"/>
      <c r="G450" s="30"/>
      <c r="H450" s="30"/>
      <c r="I450" s="30"/>
      <c r="J450" s="31"/>
    </row>
    <row r="451" spans="2:10" ht="12.75">
      <c r="B451" s="27"/>
      <c r="C451" s="27"/>
      <c r="D451" s="27"/>
      <c r="E451" s="27"/>
      <c r="F451" s="28"/>
      <c r="G451" s="30"/>
      <c r="H451" s="30"/>
      <c r="I451" s="30"/>
      <c r="J451" s="31"/>
    </row>
    <row r="452" spans="2:10" ht="12.75">
      <c r="B452" s="27"/>
      <c r="C452" s="27"/>
      <c r="D452" s="27"/>
      <c r="E452" s="27"/>
      <c r="F452" s="28"/>
      <c r="G452" s="30"/>
      <c r="H452" s="30"/>
      <c r="I452" s="30"/>
      <c r="J452" s="31"/>
    </row>
    <row r="453" spans="2:10" ht="12.75">
      <c r="B453" s="27"/>
      <c r="C453" s="27"/>
      <c r="D453" s="27"/>
      <c r="E453" s="27"/>
      <c r="F453" s="28"/>
      <c r="G453" s="30"/>
      <c r="H453" s="30"/>
      <c r="I453" s="30"/>
      <c r="J453" s="31"/>
    </row>
    <row r="454" spans="2:10" ht="12.75">
      <c r="B454" s="27"/>
      <c r="C454" s="27"/>
      <c r="D454" s="27"/>
      <c r="E454" s="27"/>
      <c r="F454" s="28"/>
      <c r="G454" s="30"/>
      <c r="H454" s="30"/>
      <c r="I454" s="30"/>
      <c r="J454" s="31"/>
    </row>
    <row r="455" spans="2:10" ht="12.75">
      <c r="B455" s="27"/>
      <c r="C455" s="27"/>
      <c r="D455" s="27"/>
      <c r="E455" s="27"/>
      <c r="F455" s="28"/>
      <c r="G455" s="30"/>
      <c r="H455" s="30"/>
      <c r="I455" s="30"/>
      <c r="J455" s="31"/>
    </row>
    <row r="456" spans="2:10" ht="12.75">
      <c r="B456" s="27"/>
      <c r="C456" s="27"/>
      <c r="D456" s="27"/>
      <c r="E456" s="27"/>
      <c r="F456" s="28"/>
      <c r="G456" s="30"/>
      <c r="H456" s="30"/>
      <c r="I456" s="30"/>
      <c r="J456" s="31"/>
    </row>
    <row r="457" spans="2:10" ht="12.75">
      <c r="B457" s="27"/>
      <c r="C457" s="27"/>
      <c r="D457" s="27"/>
      <c r="E457" s="27"/>
      <c r="F457" s="28"/>
      <c r="G457" s="30"/>
      <c r="H457" s="30"/>
      <c r="I457" s="30"/>
      <c r="J457" s="31"/>
    </row>
    <row r="458" spans="2:10" ht="12.75">
      <c r="B458" s="27"/>
      <c r="C458" s="27"/>
      <c r="D458" s="27"/>
      <c r="E458" s="27"/>
      <c r="F458" s="28"/>
      <c r="G458" s="30"/>
      <c r="H458" s="30"/>
      <c r="I458" s="30"/>
      <c r="J458" s="31"/>
    </row>
    <row r="459" spans="2:10" ht="12.75">
      <c r="B459" s="27"/>
      <c r="C459" s="27"/>
      <c r="D459" s="27"/>
      <c r="E459" s="27"/>
      <c r="F459" s="28"/>
      <c r="G459" s="30"/>
      <c r="H459" s="30"/>
      <c r="I459" s="30"/>
      <c r="J459" s="31"/>
    </row>
    <row r="460" spans="2:10" ht="12.75">
      <c r="B460" s="27"/>
      <c r="C460" s="27"/>
      <c r="D460" s="27"/>
      <c r="E460" s="27"/>
      <c r="F460" s="28"/>
      <c r="G460" s="30"/>
      <c r="H460" s="30"/>
      <c r="I460" s="30"/>
      <c r="J460" s="31"/>
    </row>
    <row r="461" spans="2:10" ht="12.75">
      <c r="B461" s="27"/>
      <c r="C461" s="27"/>
      <c r="D461" s="27"/>
      <c r="E461" s="27"/>
      <c r="F461" s="28"/>
      <c r="G461" s="30"/>
      <c r="H461" s="30"/>
      <c r="I461" s="30"/>
      <c r="J461" s="31"/>
    </row>
    <row r="462" spans="2:10" ht="12.75">
      <c r="B462" s="27"/>
      <c r="C462" s="27"/>
      <c r="D462" s="27"/>
      <c r="E462" s="27"/>
      <c r="F462" s="28"/>
      <c r="G462" s="30"/>
      <c r="H462" s="30"/>
      <c r="I462" s="30"/>
      <c r="J462" s="31"/>
    </row>
    <row r="463" spans="2:10" ht="12.75">
      <c r="B463" s="27"/>
      <c r="C463" s="27"/>
      <c r="D463" s="27"/>
      <c r="E463" s="27"/>
      <c r="F463" s="28"/>
      <c r="G463" s="30"/>
      <c r="H463" s="30"/>
      <c r="I463" s="30"/>
      <c r="J463" s="31"/>
    </row>
    <row r="464" spans="2:10" ht="12.75">
      <c r="B464" s="27"/>
      <c r="C464" s="27"/>
      <c r="D464" s="27"/>
      <c r="E464" s="27"/>
      <c r="F464" s="28"/>
      <c r="G464" s="30"/>
      <c r="H464" s="30"/>
      <c r="I464" s="30"/>
      <c r="J464" s="31"/>
    </row>
    <row r="465" spans="2:10" ht="12.75">
      <c r="B465" s="27"/>
      <c r="C465" s="27"/>
      <c r="D465" s="27"/>
      <c r="E465" s="27"/>
      <c r="F465" s="28"/>
      <c r="G465" s="30"/>
      <c r="H465" s="30"/>
      <c r="I465" s="30"/>
      <c r="J465" s="31"/>
    </row>
    <row r="466" spans="2:10" ht="12.75">
      <c r="B466" s="27"/>
      <c r="C466" s="27"/>
      <c r="D466" s="27"/>
      <c r="E466" s="27"/>
      <c r="F466" s="28"/>
      <c r="G466" s="30"/>
      <c r="H466" s="30"/>
      <c r="I466" s="30"/>
      <c r="J466" s="31"/>
    </row>
    <row r="467" spans="2:10" ht="12.75">
      <c r="B467" s="27"/>
      <c r="C467" s="27"/>
      <c r="D467" s="27"/>
      <c r="E467" s="27"/>
      <c r="F467" s="28"/>
      <c r="G467" s="30"/>
      <c r="H467" s="30"/>
      <c r="I467" s="30"/>
      <c r="J467" s="31"/>
    </row>
    <row r="468" spans="2:10" ht="12.75">
      <c r="B468" s="27"/>
      <c r="C468" s="27"/>
      <c r="D468" s="27"/>
      <c r="E468" s="27"/>
      <c r="F468" s="28"/>
      <c r="G468" s="30"/>
      <c r="H468" s="30"/>
      <c r="I468" s="30"/>
      <c r="J468" s="31"/>
    </row>
    <row r="469" spans="2:10" ht="12.75">
      <c r="B469" s="27"/>
      <c r="C469" s="27"/>
      <c r="D469" s="27"/>
      <c r="E469" s="27"/>
      <c r="F469" s="28"/>
      <c r="G469" s="30"/>
      <c r="H469" s="30"/>
      <c r="I469" s="30"/>
      <c r="J469" s="31"/>
    </row>
    <row r="470" spans="2:10" ht="12.75">
      <c r="B470" s="27"/>
      <c r="C470" s="27"/>
      <c r="D470" s="27"/>
      <c r="E470" s="27"/>
      <c r="F470" s="28"/>
      <c r="G470" s="30"/>
      <c r="H470" s="30"/>
      <c r="I470" s="30"/>
      <c r="J470" s="31"/>
    </row>
    <row r="471" spans="2:10" ht="12.75">
      <c r="B471" s="27"/>
      <c r="C471" s="27"/>
      <c r="D471" s="27"/>
      <c r="E471" s="27"/>
      <c r="F471" s="28"/>
      <c r="G471" s="30"/>
      <c r="H471" s="30"/>
      <c r="I471" s="30"/>
      <c r="J471" s="31"/>
    </row>
    <row r="472" spans="2:10" ht="12.75">
      <c r="B472" s="27"/>
      <c r="C472" s="27"/>
      <c r="D472" s="27"/>
      <c r="E472" s="27"/>
      <c r="F472" s="28"/>
      <c r="G472" s="30"/>
      <c r="H472" s="30"/>
      <c r="I472" s="30"/>
      <c r="J472" s="31"/>
    </row>
    <row r="473" spans="2:10" ht="12.75">
      <c r="B473" s="27"/>
      <c r="C473" s="27"/>
      <c r="D473" s="27"/>
      <c r="E473" s="27"/>
      <c r="F473" s="28"/>
      <c r="G473" s="30"/>
      <c r="H473" s="30"/>
      <c r="I473" s="30"/>
      <c r="J473" s="31"/>
    </row>
    <row r="474" spans="2:10" ht="12.75">
      <c r="B474" s="27"/>
      <c r="C474" s="27"/>
      <c r="D474" s="27"/>
      <c r="E474" s="27"/>
      <c r="F474" s="28"/>
      <c r="G474" s="30"/>
      <c r="H474" s="30"/>
      <c r="I474" s="30"/>
      <c r="J474" s="31"/>
    </row>
    <row r="475" spans="2:10" ht="12.75">
      <c r="B475" s="27"/>
      <c r="C475" s="27"/>
      <c r="D475" s="27"/>
      <c r="E475" s="27"/>
      <c r="F475" s="28"/>
      <c r="G475" s="30"/>
      <c r="H475" s="30"/>
      <c r="I475" s="30"/>
      <c r="J475" s="31"/>
    </row>
    <row r="476" spans="2:10" ht="12.75">
      <c r="B476" s="27"/>
      <c r="C476" s="27"/>
      <c r="D476" s="27"/>
      <c r="E476" s="27"/>
      <c r="F476" s="28"/>
      <c r="G476" s="30"/>
      <c r="H476" s="30"/>
      <c r="I476" s="30"/>
      <c r="J476" s="31"/>
    </row>
    <row r="477" spans="2:10" ht="12.75">
      <c r="B477" s="27"/>
      <c r="C477" s="27"/>
      <c r="D477" s="27"/>
      <c r="E477" s="27"/>
      <c r="F477" s="28"/>
      <c r="G477" s="30"/>
      <c r="H477" s="30"/>
      <c r="I477" s="30"/>
      <c r="J477" s="31"/>
    </row>
    <row r="478" spans="2:10" ht="12.75">
      <c r="B478" s="27"/>
      <c r="C478" s="27"/>
      <c r="D478" s="27"/>
      <c r="E478" s="27"/>
      <c r="F478" s="28"/>
      <c r="G478" s="30"/>
      <c r="H478" s="30"/>
      <c r="I478" s="30"/>
      <c r="J478" s="31"/>
    </row>
    <row r="479" spans="2:10" ht="12.75">
      <c r="B479" s="27"/>
      <c r="C479" s="27"/>
      <c r="D479" s="27"/>
      <c r="E479" s="27"/>
      <c r="F479" s="28"/>
      <c r="G479" s="30"/>
      <c r="H479" s="30"/>
      <c r="I479" s="30"/>
      <c r="J479" s="31"/>
    </row>
    <row r="480" spans="2:10" ht="12.75">
      <c r="B480" s="27"/>
      <c r="C480" s="27"/>
      <c r="D480" s="27"/>
      <c r="E480" s="27"/>
      <c r="F480" s="28"/>
      <c r="G480" s="30"/>
      <c r="H480" s="30"/>
      <c r="I480" s="30"/>
      <c r="J480" s="31"/>
    </row>
    <row r="481" spans="2:10" ht="12.75">
      <c r="B481" s="27"/>
      <c r="C481" s="27"/>
      <c r="D481" s="27"/>
      <c r="E481" s="27"/>
      <c r="F481" s="28"/>
      <c r="G481" s="30"/>
      <c r="H481" s="30"/>
      <c r="I481" s="30"/>
      <c r="J481" s="31"/>
    </row>
    <row r="482" spans="2:10" ht="12.75">
      <c r="B482" s="27"/>
      <c r="C482" s="27"/>
      <c r="D482" s="27"/>
      <c r="E482" s="27"/>
      <c r="F482" s="28"/>
      <c r="G482" s="30"/>
      <c r="H482" s="30"/>
      <c r="I482" s="30"/>
      <c r="J482" s="31"/>
    </row>
    <row r="483" spans="2:10" ht="12.75">
      <c r="B483" s="27"/>
      <c r="C483" s="27"/>
      <c r="D483" s="27"/>
      <c r="E483" s="27"/>
      <c r="F483" s="28"/>
      <c r="G483" s="30"/>
      <c r="H483" s="30"/>
      <c r="I483" s="30"/>
      <c r="J483" s="31"/>
    </row>
    <row r="484" spans="2:10" ht="12.75">
      <c r="B484" s="27"/>
      <c r="C484" s="27"/>
      <c r="D484" s="27"/>
      <c r="E484" s="27"/>
      <c r="F484" s="28"/>
      <c r="G484" s="30"/>
      <c r="H484" s="30"/>
      <c r="I484" s="30"/>
      <c r="J484" s="31"/>
    </row>
    <row r="485" spans="2:10" ht="12.75">
      <c r="B485" s="27"/>
      <c r="C485" s="27"/>
      <c r="D485" s="27"/>
      <c r="E485" s="27"/>
      <c r="F485" s="28"/>
      <c r="G485" s="30"/>
      <c r="H485" s="30"/>
      <c r="I485" s="30"/>
      <c r="J485" s="31"/>
    </row>
    <row r="486" spans="2:10" ht="12.75">
      <c r="B486" s="27"/>
      <c r="C486" s="27"/>
      <c r="D486" s="27"/>
      <c r="E486" s="27"/>
      <c r="F486" s="28"/>
      <c r="G486" s="30"/>
      <c r="H486" s="30"/>
      <c r="I486" s="30"/>
      <c r="J486" s="31"/>
    </row>
    <row r="487" spans="2:10" ht="12.75">
      <c r="B487" s="27"/>
      <c r="C487" s="27"/>
      <c r="D487" s="27"/>
      <c r="E487" s="27"/>
      <c r="F487" s="28"/>
      <c r="G487" s="30"/>
      <c r="H487" s="30"/>
      <c r="I487" s="30"/>
      <c r="J487" s="31"/>
    </row>
    <row r="488" spans="2:10" ht="12.75">
      <c r="B488" s="27"/>
      <c r="C488" s="27"/>
      <c r="D488" s="27"/>
      <c r="E488" s="27"/>
      <c r="F488" s="28"/>
      <c r="G488" s="30"/>
      <c r="H488" s="30"/>
      <c r="I488" s="30"/>
      <c r="J488" s="31"/>
    </row>
    <row r="489" spans="2:10" ht="12.75">
      <c r="B489" s="27"/>
      <c r="C489" s="27"/>
      <c r="D489" s="27"/>
      <c r="E489" s="27"/>
      <c r="F489" s="28"/>
      <c r="G489" s="30"/>
      <c r="H489" s="30"/>
      <c r="I489" s="30"/>
      <c r="J489" s="31"/>
    </row>
    <row r="490" spans="2:10" ht="12.75">
      <c r="B490" s="27"/>
      <c r="C490" s="27"/>
      <c r="D490" s="27"/>
      <c r="E490" s="27"/>
      <c r="F490" s="28"/>
      <c r="G490" s="30"/>
      <c r="H490" s="30"/>
      <c r="I490" s="30"/>
      <c r="J490" s="31"/>
    </row>
    <row r="491" spans="2:10" ht="12.75">
      <c r="B491" s="27"/>
      <c r="C491" s="27"/>
      <c r="D491" s="27"/>
      <c r="E491" s="27"/>
      <c r="F491" s="28"/>
      <c r="G491" s="30"/>
      <c r="H491" s="30"/>
      <c r="I491" s="30"/>
      <c r="J491" s="31"/>
    </row>
    <row r="492" spans="2:10" ht="12.75">
      <c r="B492" s="27"/>
      <c r="C492" s="27"/>
      <c r="D492" s="27"/>
      <c r="E492" s="27"/>
      <c r="F492" s="28"/>
      <c r="G492" s="30"/>
      <c r="H492" s="30"/>
      <c r="I492" s="30"/>
      <c r="J492" s="31"/>
    </row>
    <row r="493" spans="2:10" ht="12.75">
      <c r="B493" s="27"/>
      <c r="C493" s="27"/>
      <c r="D493" s="27"/>
      <c r="E493" s="27"/>
      <c r="F493" s="28"/>
      <c r="G493" s="30"/>
      <c r="H493" s="30"/>
      <c r="I493" s="30"/>
      <c r="J493" s="31"/>
    </row>
    <row r="494" spans="2:10" ht="12.75">
      <c r="B494" s="27"/>
      <c r="C494" s="27"/>
      <c r="D494" s="27"/>
      <c r="E494" s="27"/>
      <c r="F494" s="28"/>
      <c r="G494" s="30"/>
      <c r="H494" s="30"/>
      <c r="I494" s="30"/>
      <c r="J494" s="31"/>
    </row>
    <row r="495" spans="2:10" ht="12.75">
      <c r="B495" s="27"/>
      <c r="C495" s="27"/>
      <c r="D495" s="27"/>
      <c r="E495" s="27"/>
      <c r="F495" s="28"/>
      <c r="G495" s="30"/>
      <c r="H495" s="30"/>
      <c r="I495" s="30"/>
      <c r="J495" s="31"/>
    </row>
    <row r="496" spans="2:10" ht="12.75">
      <c r="B496" s="27"/>
      <c r="C496" s="27"/>
      <c r="D496" s="27"/>
      <c r="E496" s="27"/>
      <c r="F496" s="28"/>
      <c r="G496" s="30"/>
      <c r="H496" s="30"/>
      <c r="I496" s="30"/>
      <c r="J496" s="31"/>
    </row>
    <row r="497" spans="2:10" ht="12.75">
      <c r="B497" s="27"/>
      <c r="C497" s="27"/>
      <c r="D497" s="27"/>
      <c r="E497" s="27"/>
      <c r="F497" s="28"/>
      <c r="G497" s="30"/>
      <c r="H497" s="30"/>
      <c r="I497" s="30"/>
      <c r="J497" s="31"/>
    </row>
    <row r="498" spans="2:10" ht="12.75">
      <c r="B498" s="27"/>
      <c r="C498" s="27"/>
      <c r="D498" s="27"/>
      <c r="E498" s="27"/>
      <c r="F498" s="28"/>
      <c r="G498" s="30"/>
      <c r="H498" s="30"/>
      <c r="I498" s="30"/>
      <c r="J498" s="31"/>
    </row>
    <row r="499" spans="2:10" ht="12.75">
      <c r="B499" s="27"/>
      <c r="C499" s="27"/>
      <c r="D499" s="27"/>
      <c r="E499" s="27"/>
      <c r="F499" s="28"/>
      <c r="G499" s="30"/>
      <c r="H499" s="30"/>
      <c r="I499" s="30"/>
      <c r="J499" s="31"/>
    </row>
    <row r="500" spans="2:10" ht="12.75">
      <c r="B500" s="27"/>
      <c r="C500" s="27"/>
      <c r="D500" s="27"/>
      <c r="E500" s="27"/>
      <c r="F500" s="28"/>
      <c r="G500" s="30"/>
      <c r="H500" s="30"/>
      <c r="I500" s="30"/>
      <c r="J500" s="31"/>
    </row>
    <row r="501" spans="2:10" ht="12.75">
      <c r="B501" s="27"/>
      <c r="C501" s="27"/>
      <c r="D501" s="27"/>
      <c r="E501" s="27"/>
      <c r="F501" s="28"/>
      <c r="G501" s="30"/>
      <c r="H501" s="30"/>
      <c r="I501" s="30"/>
      <c r="J501" s="31"/>
    </row>
    <row r="502" spans="2:10" ht="12.75">
      <c r="B502" s="27"/>
      <c r="C502" s="27"/>
      <c r="D502" s="27"/>
      <c r="E502" s="27"/>
      <c r="F502" s="28"/>
      <c r="G502" s="30"/>
      <c r="H502" s="30"/>
      <c r="I502" s="30"/>
      <c r="J502" s="31"/>
    </row>
    <row r="503" spans="2:10" ht="12.75">
      <c r="B503" s="27"/>
      <c r="C503" s="27"/>
      <c r="D503" s="27"/>
      <c r="E503" s="27"/>
      <c r="F503" s="28"/>
      <c r="G503" s="30"/>
      <c r="H503" s="30"/>
      <c r="I503" s="30"/>
      <c r="J503" s="31"/>
    </row>
    <row r="504" spans="2:10" ht="12.75">
      <c r="B504" s="27"/>
      <c r="C504" s="27"/>
      <c r="D504" s="27"/>
      <c r="E504" s="27"/>
      <c r="F504" s="28"/>
      <c r="G504" s="30"/>
      <c r="H504" s="30"/>
      <c r="I504" s="30"/>
      <c r="J504" s="31"/>
    </row>
    <row r="505" spans="2:10" ht="12.75">
      <c r="B505" s="27"/>
      <c r="C505" s="27"/>
      <c r="D505" s="27"/>
      <c r="E505" s="27"/>
      <c r="F505" s="28"/>
      <c r="G505" s="30"/>
      <c r="H505" s="30"/>
      <c r="I505" s="30"/>
      <c r="J505" s="31"/>
    </row>
    <row r="506" spans="2:10" ht="12.75">
      <c r="B506" s="27"/>
      <c r="C506" s="27"/>
      <c r="D506" s="27"/>
      <c r="E506" s="27"/>
      <c r="F506" s="28"/>
      <c r="G506" s="30"/>
      <c r="H506" s="30"/>
      <c r="I506" s="30"/>
      <c r="J506" s="31"/>
    </row>
    <row r="507" spans="2:10" ht="12.75">
      <c r="B507" s="27"/>
      <c r="C507" s="27"/>
      <c r="D507" s="27"/>
      <c r="E507" s="27"/>
      <c r="F507" s="28"/>
      <c r="G507" s="30"/>
      <c r="H507" s="30"/>
      <c r="I507" s="30"/>
      <c r="J507" s="31"/>
    </row>
    <row r="508" spans="2:10" ht="12.75">
      <c r="B508" s="27"/>
      <c r="C508" s="27"/>
      <c r="D508" s="27"/>
      <c r="E508" s="27"/>
      <c r="F508" s="28"/>
      <c r="G508" s="30"/>
      <c r="H508" s="30"/>
      <c r="I508" s="30"/>
      <c r="J508" s="31"/>
    </row>
    <row r="509" spans="2:10" ht="12.75">
      <c r="B509" s="27"/>
      <c r="C509" s="27"/>
      <c r="D509" s="27"/>
      <c r="E509" s="27"/>
      <c r="F509" s="28"/>
      <c r="G509" s="30"/>
      <c r="H509" s="30"/>
      <c r="I509" s="30"/>
      <c r="J509" s="31"/>
    </row>
    <row r="510" spans="2:10" ht="12.75">
      <c r="B510" s="27"/>
      <c r="C510" s="27"/>
      <c r="D510" s="27"/>
      <c r="E510" s="27"/>
      <c r="F510" s="28"/>
      <c r="G510" s="30"/>
      <c r="H510" s="30"/>
      <c r="I510" s="30"/>
      <c r="J510" s="31"/>
    </row>
    <row r="511" spans="2:10" ht="12.75">
      <c r="B511" s="27"/>
      <c r="C511" s="27"/>
      <c r="D511" s="27"/>
      <c r="E511" s="27"/>
      <c r="F511" s="28"/>
      <c r="G511" s="30"/>
      <c r="H511" s="30"/>
      <c r="I511" s="30"/>
      <c r="J511" s="31"/>
    </row>
    <row r="512" spans="2:10" ht="12.75">
      <c r="B512" s="27"/>
      <c r="C512" s="27"/>
      <c r="D512" s="27"/>
      <c r="E512" s="27"/>
      <c r="F512" s="28"/>
      <c r="G512" s="30"/>
      <c r="H512" s="30"/>
      <c r="I512" s="30"/>
      <c r="J512" s="31"/>
    </row>
    <row r="513" spans="2:10" ht="12.75">
      <c r="B513" s="27"/>
      <c r="C513" s="27"/>
      <c r="D513" s="27"/>
      <c r="E513" s="27"/>
      <c r="F513" s="28"/>
      <c r="G513" s="30"/>
      <c r="H513" s="30"/>
      <c r="I513" s="30"/>
      <c r="J513" s="31"/>
    </row>
    <row r="514" spans="2:10" ht="12.75">
      <c r="B514" s="27"/>
      <c r="C514" s="27"/>
      <c r="D514" s="27"/>
      <c r="E514" s="27"/>
      <c r="F514" s="28"/>
      <c r="G514" s="30"/>
      <c r="H514" s="30"/>
      <c r="I514" s="30"/>
      <c r="J514" s="31"/>
    </row>
    <row r="515" spans="2:10" ht="12.75">
      <c r="B515" s="27"/>
      <c r="C515" s="27"/>
      <c r="D515" s="27"/>
      <c r="E515" s="27"/>
      <c r="F515" s="28"/>
      <c r="G515" s="30"/>
      <c r="H515" s="30"/>
      <c r="I515" s="30"/>
      <c r="J515" s="31"/>
    </row>
    <row r="516" spans="2:10" ht="12.75">
      <c r="B516" s="27"/>
      <c r="C516" s="27"/>
      <c r="D516" s="27"/>
      <c r="E516" s="27"/>
      <c r="F516" s="28"/>
      <c r="G516" s="30"/>
      <c r="H516" s="30"/>
      <c r="I516" s="30"/>
      <c r="J516" s="31"/>
    </row>
    <row r="517" spans="2:10" ht="12.75">
      <c r="B517" s="27"/>
      <c r="C517" s="27"/>
      <c r="D517" s="27"/>
      <c r="E517" s="27"/>
      <c r="F517" s="28"/>
      <c r="G517" s="30"/>
      <c r="H517" s="30"/>
      <c r="I517" s="30"/>
      <c r="J517" s="31"/>
    </row>
    <row r="518" spans="2:10" ht="12.75">
      <c r="B518" s="27"/>
      <c r="C518" s="27"/>
      <c r="D518" s="27"/>
      <c r="E518" s="27"/>
      <c r="F518" s="28"/>
      <c r="G518" s="30"/>
      <c r="H518" s="30"/>
      <c r="I518" s="30"/>
      <c r="J518" s="31"/>
    </row>
    <row r="519" spans="2:10" ht="12.75">
      <c r="B519" s="27"/>
      <c r="C519" s="27"/>
      <c r="D519" s="27"/>
      <c r="E519" s="27"/>
      <c r="F519" s="28"/>
      <c r="G519" s="30"/>
      <c r="H519" s="30"/>
      <c r="I519" s="30"/>
      <c r="J519" s="31"/>
    </row>
    <row r="520" spans="2:10" ht="12.75">
      <c r="B520" s="27"/>
      <c r="C520" s="27"/>
      <c r="D520" s="27"/>
      <c r="E520" s="27"/>
      <c r="F520" s="28"/>
      <c r="G520" s="30"/>
      <c r="H520" s="30"/>
      <c r="I520" s="30"/>
      <c r="J520" s="31"/>
    </row>
    <row r="521" spans="2:10" ht="12.75">
      <c r="B521" s="27"/>
      <c r="C521" s="27"/>
      <c r="D521" s="27"/>
      <c r="E521" s="27"/>
      <c r="F521" s="28"/>
      <c r="G521" s="30"/>
      <c r="H521" s="30"/>
      <c r="I521" s="30"/>
      <c r="J521" s="31"/>
    </row>
    <row r="522" spans="2:10" ht="12.75">
      <c r="B522" s="27"/>
      <c r="C522" s="27"/>
      <c r="D522" s="27"/>
      <c r="E522" s="27"/>
      <c r="F522" s="28"/>
      <c r="G522" s="30"/>
      <c r="H522" s="30"/>
      <c r="I522" s="30"/>
      <c r="J522" s="31"/>
    </row>
    <row r="523" spans="2:10" ht="12.75">
      <c r="B523" s="27"/>
      <c r="C523" s="27"/>
      <c r="D523" s="27"/>
      <c r="E523" s="27"/>
      <c r="F523" s="28"/>
      <c r="G523" s="30"/>
      <c r="H523" s="30"/>
      <c r="I523" s="30"/>
      <c r="J523" s="31"/>
    </row>
    <row r="524" spans="2:10" ht="12.75">
      <c r="B524" s="27"/>
      <c r="C524" s="27"/>
      <c r="D524" s="27"/>
      <c r="E524" s="27"/>
      <c r="F524" s="28"/>
      <c r="G524" s="30"/>
      <c r="H524" s="30"/>
      <c r="I524" s="30"/>
      <c r="J524" s="31"/>
    </row>
    <row r="525" spans="2:10" ht="12.75">
      <c r="B525" s="27"/>
      <c r="C525" s="27"/>
      <c r="D525" s="27"/>
      <c r="E525" s="27"/>
      <c r="F525" s="28"/>
      <c r="G525" s="30"/>
      <c r="H525" s="30"/>
      <c r="I525" s="30"/>
      <c r="J525" s="31"/>
    </row>
    <row r="526" spans="2:10" ht="12.75">
      <c r="B526" s="27"/>
      <c r="C526" s="27"/>
      <c r="D526" s="27"/>
      <c r="E526" s="27"/>
      <c r="F526" s="28"/>
      <c r="G526" s="30"/>
      <c r="H526" s="30"/>
      <c r="I526" s="30"/>
      <c r="J526" s="31"/>
    </row>
    <row r="527" spans="2:10" ht="12.75">
      <c r="B527" s="27"/>
      <c r="C527" s="27"/>
      <c r="D527" s="27"/>
      <c r="E527" s="27"/>
      <c r="F527" s="28"/>
      <c r="G527" s="30"/>
      <c r="H527" s="30"/>
      <c r="I527" s="30"/>
      <c r="J527" s="31"/>
    </row>
    <row r="528" spans="2:10" ht="12.75">
      <c r="B528" s="27"/>
      <c r="C528" s="27"/>
      <c r="D528" s="27"/>
      <c r="E528" s="27"/>
      <c r="F528" s="28"/>
      <c r="G528" s="30"/>
      <c r="H528" s="30"/>
      <c r="I528" s="30"/>
      <c r="J528" s="31"/>
    </row>
    <row r="529" spans="2:10" ht="12.75">
      <c r="B529" s="27"/>
      <c r="C529" s="27"/>
      <c r="D529" s="27"/>
      <c r="E529" s="27"/>
      <c r="F529" s="28"/>
      <c r="G529" s="30"/>
      <c r="H529" s="30"/>
      <c r="I529" s="30"/>
      <c r="J529" s="31"/>
    </row>
    <row r="530" spans="2:10" ht="12.75">
      <c r="B530" s="27"/>
      <c r="C530" s="27"/>
      <c r="D530" s="27"/>
      <c r="E530" s="27"/>
      <c r="F530" s="28"/>
      <c r="G530" s="30"/>
      <c r="H530" s="30"/>
      <c r="I530" s="30"/>
      <c r="J530" s="31"/>
    </row>
    <row r="531" spans="2:10" ht="12.75">
      <c r="B531" s="27"/>
      <c r="C531" s="27"/>
      <c r="D531" s="27"/>
      <c r="E531" s="27"/>
      <c r="F531" s="28"/>
      <c r="G531" s="30"/>
      <c r="H531" s="30"/>
      <c r="I531" s="30"/>
      <c r="J531" s="31"/>
    </row>
    <row r="532" spans="2:10" ht="12.75">
      <c r="B532" s="27"/>
      <c r="C532" s="27"/>
      <c r="D532" s="27"/>
      <c r="E532" s="27"/>
      <c r="F532" s="28"/>
      <c r="G532" s="30"/>
      <c r="H532" s="30"/>
      <c r="I532" s="30"/>
      <c r="J532" s="31"/>
    </row>
    <row r="533" spans="2:10" ht="12.75">
      <c r="B533" s="27"/>
      <c r="C533" s="27"/>
      <c r="D533" s="27"/>
      <c r="E533" s="27"/>
      <c r="F533" s="28"/>
      <c r="G533" s="30"/>
      <c r="H533" s="30"/>
      <c r="I533" s="30"/>
      <c r="J533" s="31"/>
    </row>
    <row r="534" spans="2:10" ht="12.75">
      <c r="B534" s="27"/>
      <c r="C534" s="27"/>
      <c r="D534" s="27"/>
      <c r="E534" s="27"/>
      <c r="F534" s="28"/>
      <c r="G534" s="30"/>
      <c r="H534" s="30"/>
      <c r="I534" s="30"/>
      <c r="J534" s="31"/>
    </row>
    <row r="535" spans="2:10" ht="12.75">
      <c r="B535" s="27"/>
      <c r="C535" s="27"/>
      <c r="D535" s="27"/>
      <c r="E535" s="27"/>
      <c r="F535" s="28"/>
      <c r="G535" s="30"/>
      <c r="H535" s="30"/>
      <c r="I535" s="30"/>
      <c r="J535" s="31"/>
    </row>
    <row r="536" spans="2:10" ht="12.75">
      <c r="B536" s="27"/>
      <c r="C536" s="27"/>
      <c r="D536" s="27"/>
      <c r="E536" s="27"/>
      <c r="F536" s="28"/>
      <c r="G536" s="30"/>
      <c r="H536" s="30"/>
      <c r="I536" s="30"/>
      <c r="J536" s="31"/>
    </row>
    <row r="537" spans="2:10" ht="12.75">
      <c r="B537" s="27"/>
      <c r="C537" s="27"/>
      <c r="D537" s="27"/>
      <c r="E537" s="27"/>
      <c r="F537" s="28"/>
      <c r="G537" s="30"/>
      <c r="H537" s="30"/>
      <c r="I537" s="30"/>
      <c r="J537" s="31"/>
    </row>
    <row r="538" spans="2:10" ht="12.75">
      <c r="B538" s="27"/>
      <c r="C538" s="27"/>
      <c r="D538" s="27"/>
      <c r="E538" s="27"/>
      <c r="F538" s="28"/>
      <c r="G538" s="30"/>
      <c r="H538" s="30"/>
      <c r="I538" s="30"/>
      <c r="J538" s="31"/>
    </row>
    <row r="539" spans="2:10" ht="12.75">
      <c r="B539" s="27"/>
      <c r="C539" s="27"/>
      <c r="D539" s="27"/>
      <c r="E539" s="27"/>
      <c r="F539" s="28"/>
      <c r="G539" s="30"/>
      <c r="H539" s="30"/>
      <c r="I539" s="30"/>
      <c r="J539" s="31"/>
    </row>
    <row r="540" spans="2:10" ht="12.75">
      <c r="B540" s="27"/>
      <c r="C540" s="27"/>
      <c r="D540" s="27"/>
      <c r="E540" s="27"/>
      <c r="F540" s="28"/>
      <c r="G540" s="30"/>
      <c r="H540" s="30"/>
      <c r="I540" s="30"/>
      <c r="J540" s="31"/>
    </row>
    <row r="541" spans="2:10" ht="12.75">
      <c r="B541" s="27"/>
      <c r="C541" s="27"/>
      <c r="D541" s="27"/>
      <c r="E541" s="27"/>
      <c r="F541" s="28"/>
      <c r="G541" s="30"/>
      <c r="H541" s="30"/>
      <c r="I541" s="30"/>
      <c r="J541" s="31"/>
    </row>
    <row r="542" spans="2:10" ht="12.75">
      <c r="B542" s="27"/>
      <c r="C542" s="27"/>
      <c r="D542" s="27"/>
      <c r="E542" s="27"/>
      <c r="F542" s="28"/>
      <c r="G542" s="30"/>
      <c r="H542" s="30"/>
      <c r="I542" s="30"/>
      <c r="J542" s="31"/>
    </row>
    <row r="543" spans="2:10" ht="12.75">
      <c r="B543" s="27"/>
      <c r="C543" s="27"/>
      <c r="D543" s="27"/>
      <c r="E543" s="27"/>
      <c r="F543" s="28"/>
      <c r="G543" s="30"/>
      <c r="H543" s="30"/>
      <c r="I543" s="30"/>
      <c r="J543" s="31"/>
    </row>
    <row r="544" spans="2:10" ht="12.75">
      <c r="B544" s="27"/>
      <c r="C544" s="27"/>
      <c r="D544" s="27"/>
      <c r="E544" s="27"/>
      <c r="F544" s="28"/>
      <c r="G544" s="30"/>
      <c r="H544" s="30"/>
      <c r="I544" s="30"/>
      <c r="J544" s="31"/>
    </row>
    <row r="545" spans="2:10" ht="12.75">
      <c r="B545" s="27"/>
      <c r="C545" s="27"/>
      <c r="D545" s="27"/>
      <c r="E545" s="27"/>
      <c r="F545" s="28"/>
      <c r="G545" s="30"/>
      <c r="H545" s="30"/>
      <c r="I545" s="30"/>
      <c r="J545" s="31"/>
    </row>
    <row r="546" spans="2:10" ht="12.75">
      <c r="B546" s="27"/>
      <c r="C546" s="27"/>
      <c r="D546" s="27"/>
      <c r="E546" s="27"/>
      <c r="F546" s="28"/>
      <c r="G546" s="30"/>
      <c r="H546" s="30"/>
      <c r="I546" s="30"/>
      <c r="J546" s="31"/>
    </row>
    <row r="547" spans="2:10" ht="12.75">
      <c r="B547" s="27"/>
      <c r="C547" s="27"/>
      <c r="D547" s="27"/>
      <c r="E547" s="27"/>
      <c r="F547" s="28"/>
      <c r="G547" s="30"/>
      <c r="H547" s="30"/>
      <c r="I547" s="30"/>
      <c r="J547" s="31"/>
    </row>
    <row r="548" spans="2:10" ht="12.75">
      <c r="B548" s="27"/>
      <c r="C548" s="27"/>
      <c r="D548" s="27"/>
      <c r="E548" s="27"/>
      <c r="F548" s="28"/>
      <c r="G548" s="30"/>
      <c r="H548" s="30"/>
      <c r="I548" s="30"/>
      <c r="J548" s="31"/>
    </row>
    <row r="549" spans="2:10" ht="12.75">
      <c r="B549" s="27"/>
      <c r="C549" s="27"/>
      <c r="D549" s="27"/>
      <c r="E549" s="27"/>
      <c r="F549" s="28"/>
      <c r="G549" s="30"/>
      <c r="H549" s="30"/>
      <c r="I549" s="30"/>
      <c r="J549" s="31"/>
    </row>
    <row r="550" spans="2:10" ht="12.75">
      <c r="B550" s="27"/>
      <c r="C550" s="27"/>
      <c r="D550" s="27"/>
      <c r="E550" s="27"/>
      <c r="F550" s="28"/>
      <c r="G550" s="30"/>
      <c r="H550" s="30"/>
      <c r="I550" s="30"/>
      <c r="J550" s="31"/>
    </row>
    <row r="551" spans="2:10" ht="12.75">
      <c r="B551" s="27"/>
      <c r="C551" s="27"/>
      <c r="D551" s="27"/>
      <c r="E551" s="27"/>
      <c r="F551" s="28"/>
      <c r="G551" s="30"/>
      <c r="H551" s="30"/>
      <c r="I551" s="30"/>
      <c r="J551" s="31"/>
    </row>
    <row r="552" spans="2:10" ht="12.75">
      <c r="B552" s="27"/>
      <c r="C552" s="27"/>
      <c r="D552" s="27"/>
      <c r="E552" s="27"/>
      <c r="F552" s="28"/>
      <c r="G552" s="30"/>
      <c r="H552" s="30"/>
      <c r="I552" s="30"/>
      <c r="J552" s="31"/>
    </row>
    <row r="553" spans="2:10" ht="12.75">
      <c r="B553" s="27"/>
      <c r="C553" s="27"/>
      <c r="D553" s="27"/>
      <c r="E553" s="27"/>
      <c r="F553" s="28"/>
      <c r="G553" s="30"/>
      <c r="H553" s="30"/>
      <c r="I553" s="30"/>
      <c r="J553" s="31"/>
    </row>
    <row r="554" spans="2:10" ht="12.75">
      <c r="B554" s="27"/>
      <c r="C554" s="27"/>
      <c r="D554" s="27"/>
      <c r="E554" s="27"/>
      <c r="F554" s="28"/>
      <c r="G554" s="30"/>
      <c r="H554" s="30"/>
      <c r="I554" s="30"/>
      <c r="J554" s="31"/>
    </row>
    <row r="555" spans="2:10" ht="12.75">
      <c r="B555" s="27"/>
      <c r="C555" s="27"/>
      <c r="D555" s="27"/>
      <c r="E555" s="27"/>
      <c r="F555" s="28"/>
      <c r="G555" s="30"/>
      <c r="H555" s="30"/>
      <c r="I555" s="30"/>
      <c r="J555" s="31"/>
    </row>
    <row r="556" spans="2:10" ht="12.75">
      <c r="B556" s="27"/>
      <c r="C556" s="27"/>
      <c r="D556" s="27"/>
      <c r="E556" s="27"/>
      <c r="F556" s="28"/>
      <c r="G556" s="30"/>
      <c r="H556" s="30"/>
      <c r="I556" s="30"/>
      <c r="J556" s="31"/>
    </row>
    <row r="557" spans="2:10" ht="12.75">
      <c r="B557" s="27"/>
      <c r="C557" s="27"/>
      <c r="D557" s="27"/>
      <c r="E557" s="27"/>
      <c r="F557" s="28"/>
      <c r="G557" s="30"/>
      <c r="H557" s="30"/>
      <c r="I557" s="30"/>
      <c r="J557" s="31"/>
    </row>
    <row r="558" spans="2:10" ht="12.75">
      <c r="B558" s="27"/>
      <c r="C558" s="27"/>
      <c r="D558" s="27"/>
      <c r="E558" s="27"/>
      <c r="F558" s="28"/>
      <c r="G558" s="30"/>
      <c r="H558" s="30"/>
      <c r="I558" s="30"/>
      <c r="J558" s="31"/>
    </row>
    <row r="559" spans="2:10" ht="12.75">
      <c r="B559" s="27"/>
      <c r="C559" s="27"/>
      <c r="D559" s="27"/>
      <c r="E559" s="27"/>
      <c r="F559" s="28"/>
      <c r="G559" s="30"/>
      <c r="H559" s="30"/>
      <c r="I559" s="30"/>
      <c r="J559" s="31"/>
    </row>
    <row r="560" spans="2:10" ht="12.75">
      <c r="B560" s="27"/>
      <c r="C560" s="27"/>
      <c r="D560" s="27"/>
      <c r="E560" s="27"/>
      <c r="F560" s="28"/>
      <c r="G560" s="30"/>
      <c r="H560" s="30"/>
      <c r="I560" s="30"/>
      <c r="J560" s="31"/>
    </row>
    <row r="561" spans="2:10" ht="12.75">
      <c r="B561" s="27"/>
      <c r="C561" s="27"/>
      <c r="D561" s="27"/>
      <c r="E561" s="27"/>
      <c r="F561" s="28"/>
      <c r="G561" s="30"/>
      <c r="H561" s="30"/>
      <c r="I561" s="30"/>
      <c r="J561" s="31"/>
    </row>
    <row r="562" spans="2:10" ht="12.75">
      <c r="B562" s="27"/>
      <c r="C562" s="27"/>
      <c r="D562" s="27"/>
      <c r="E562" s="27"/>
      <c r="F562" s="28"/>
      <c r="G562" s="30"/>
      <c r="H562" s="30"/>
      <c r="I562" s="30"/>
      <c r="J562" s="31"/>
    </row>
    <row r="563" spans="2:10" ht="12.75">
      <c r="B563" s="27"/>
      <c r="C563" s="27"/>
      <c r="D563" s="27"/>
      <c r="E563" s="27"/>
      <c r="F563" s="28"/>
      <c r="G563" s="30"/>
      <c r="H563" s="30"/>
      <c r="I563" s="30"/>
      <c r="J563" s="31"/>
    </row>
    <row r="564" spans="2:10" ht="12.75">
      <c r="B564" s="27"/>
      <c r="C564" s="27"/>
      <c r="D564" s="27"/>
      <c r="E564" s="27"/>
      <c r="F564" s="28"/>
      <c r="G564" s="30"/>
      <c r="H564" s="30"/>
      <c r="I564" s="30"/>
      <c r="J564" s="31"/>
    </row>
    <row r="565" spans="2:10" ht="12.75">
      <c r="B565" s="27"/>
      <c r="C565" s="27"/>
      <c r="D565" s="27"/>
      <c r="E565" s="27"/>
      <c r="F565" s="28"/>
      <c r="G565" s="30"/>
      <c r="H565" s="30"/>
      <c r="I565" s="30"/>
      <c r="J565" s="31"/>
    </row>
    <row r="566" spans="2:10" ht="12.75">
      <c r="B566" s="27"/>
      <c r="C566" s="27"/>
      <c r="D566" s="27"/>
      <c r="E566" s="27"/>
      <c r="F566" s="28"/>
      <c r="G566" s="30"/>
      <c r="H566" s="30"/>
      <c r="I566" s="30"/>
      <c r="J566" s="31"/>
    </row>
    <row r="567" spans="2:10" ht="12.75">
      <c r="B567" s="27"/>
      <c r="C567" s="27"/>
      <c r="D567" s="27"/>
      <c r="E567" s="27"/>
      <c r="F567" s="28"/>
      <c r="G567" s="30"/>
      <c r="H567" s="30"/>
      <c r="I567" s="30"/>
      <c r="J567" s="31"/>
    </row>
    <row r="568" spans="2:10" ht="12.75">
      <c r="B568" s="27"/>
      <c r="C568" s="27"/>
      <c r="D568" s="27"/>
      <c r="E568" s="27"/>
      <c r="F568" s="28"/>
      <c r="G568" s="30"/>
      <c r="H568" s="30"/>
      <c r="I568" s="30"/>
      <c r="J568" s="31"/>
    </row>
    <row r="569" spans="2:10" ht="12.75">
      <c r="B569" s="27"/>
      <c r="C569" s="27"/>
      <c r="D569" s="27"/>
      <c r="E569" s="27"/>
      <c r="F569" s="28"/>
      <c r="G569" s="30"/>
      <c r="H569" s="30"/>
      <c r="I569" s="30"/>
      <c r="J569" s="31"/>
    </row>
    <row r="570" spans="2:10" ht="12.75">
      <c r="B570" s="27"/>
      <c r="C570" s="27"/>
      <c r="D570" s="27"/>
      <c r="E570" s="27"/>
      <c r="F570" s="28"/>
      <c r="G570" s="30"/>
      <c r="H570" s="30"/>
      <c r="I570" s="30"/>
      <c r="J570" s="31"/>
    </row>
    <row r="571" spans="2:10" ht="12.75">
      <c r="B571" s="27"/>
      <c r="C571" s="27"/>
      <c r="D571" s="27"/>
      <c r="E571" s="27"/>
      <c r="F571" s="28"/>
      <c r="G571" s="30"/>
      <c r="H571" s="30"/>
      <c r="I571" s="30"/>
      <c r="J571" s="31"/>
    </row>
    <row r="572" spans="2:10" ht="12.75">
      <c r="B572" s="27"/>
      <c r="C572" s="27"/>
      <c r="D572" s="27"/>
      <c r="E572" s="27"/>
      <c r="F572" s="28"/>
      <c r="G572" s="30"/>
      <c r="H572" s="30"/>
      <c r="I572" s="30"/>
      <c r="J572" s="31"/>
    </row>
    <row r="573" spans="2:10" ht="12.75">
      <c r="B573" s="27"/>
      <c r="C573" s="27"/>
      <c r="D573" s="27"/>
      <c r="E573" s="27"/>
      <c r="F573" s="28"/>
      <c r="G573" s="30"/>
      <c r="H573" s="30"/>
      <c r="I573" s="30"/>
      <c r="J573" s="31"/>
    </row>
    <row r="574" spans="2:10" ht="12.75">
      <c r="B574" s="27"/>
      <c r="C574" s="27"/>
      <c r="D574" s="27"/>
      <c r="E574" s="27"/>
      <c r="F574" s="28"/>
      <c r="G574" s="30"/>
      <c r="H574" s="30"/>
      <c r="I574" s="30"/>
      <c r="J574" s="31"/>
    </row>
    <row r="575" spans="2:10" ht="12.75">
      <c r="B575" s="27"/>
      <c r="C575" s="27"/>
      <c r="D575" s="27"/>
      <c r="E575" s="27"/>
      <c r="F575" s="28"/>
      <c r="G575" s="30"/>
      <c r="H575" s="30"/>
      <c r="I575" s="30"/>
      <c r="J575" s="31"/>
    </row>
    <row r="576" spans="2:10" ht="12.75">
      <c r="B576" s="27"/>
      <c r="C576" s="27"/>
      <c r="D576" s="27"/>
      <c r="E576" s="27"/>
      <c r="F576" s="28"/>
      <c r="G576" s="30"/>
      <c r="H576" s="30"/>
      <c r="I576" s="30"/>
      <c r="J576" s="31"/>
    </row>
    <row r="577" spans="2:10" ht="12.75">
      <c r="B577" s="27"/>
      <c r="C577" s="27"/>
      <c r="D577" s="27"/>
      <c r="E577" s="27"/>
      <c r="F577" s="28"/>
      <c r="G577" s="30"/>
      <c r="H577" s="30"/>
      <c r="I577" s="30"/>
      <c r="J577" s="31"/>
    </row>
    <row r="578" spans="2:10" ht="12.75">
      <c r="B578" s="27"/>
      <c r="C578" s="27"/>
      <c r="D578" s="27"/>
      <c r="E578" s="27"/>
      <c r="F578" s="28"/>
      <c r="G578" s="30"/>
      <c r="H578" s="30"/>
      <c r="I578" s="30"/>
      <c r="J578" s="31"/>
    </row>
    <row r="579" spans="2:10" ht="12.75">
      <c r="B579" s="27"/>
      <c r="C579" s="27"/>
      <c r="D579" s="27"/>
      <c r="E579" s="27"/>
      <c r="F579" s="28"/>
      <c r="G579" s="30"/>
      <c r="H579" s="30"/>
      <c r="I579" s="30"/>
      <c r="J579" s="31"/>
    </row>
    <row r="580" spans="2:10" ht="12.75">
      <c r="B580" s="27"/>
      <c r="C580" s="27"/>
      <c r="D580" s="27"/>
      <c r="E580" s="27"/>
      <c r="F580" s="28"/>
      <c r="G580" s="30"/>
      <c r="H580" s="30"/>
      <c r="I580" s="30"/>
      <c r="J580" s="31"/>
    </row>
    <row r="581" spans="2:10" ht="12.75">
      <c r="B581" s="27"/>
      <c r="C581" s="27"/>
      <c r="D581" s="27"/>
      <c r="E581" s="27"/>
      <c r="F581" s="28"/>
      <c r="G581" s="30"/>
      <c r="H581" s="30"/>
      <c r="I581" s="30"/>
      <c r="J581" s="31"/>
    </row>
    <row r="582" spans="2:10" ht="12.75">
      <c r="B582" s="27"/>
      <c r="C582" s="27"/>
      <c r="D582" s="27"/>
      <c r="E582" s="27"/>
      <c r="F582" s="28"/>
      <c r="G582" s="30"/>
      <c r="H582" s="30"/>
      <c r="I582" s="30"/>
      <c r="J582" s="31"/>
    </row>
    <row r="583" spans="2:10" ht="12.75">
      <c r="B583" s="27"/>
      <c r="C583" s="27"/>
      <c r="D583" s="27"/>
      <c r="E583" s="27"/>
      <c r="F583" s="28"/>
      <c r="G583" s="30"/>
      <c r="H583" s="30"/>
      <c r="I583" s="30"/>
      <c r="J583" s="31"/>
    </row>
    <row r="584" spans="2:10" ht="12.75">
      <c r="B584" s="27"/>
      <c r="C584" s="27"/>
      <c r="D584" s="27"/>
      <c r="E584" s="27"/>
      <c r="F584" s="28"/>
      <c r="G584" s="30"/>
      <c r="H584" s="30"/>
      <c r="I584" s="30"/>
      <c r="J584" s="31"/>
    </row>
    <row r="585" spans="2:10" ht="12.75">
      <c r="B585" s="27"/>
      <c r="C585" s="27"/>
      <c r="D585" s="27"/>
      <c r="E585" s="27"/>
      <c r="F585" s="28"/>
      <c r="G585" s="30"/>
      <c r="H585" s="30"/>
      <c r="I585" s="30"/>
      <c r="J585" s="31"/>
    </row>
    <row r="586" spans="2:10" ht="12.75">
      <c r="B586" s="27"/>
      <c r="C586" s="27"/>
      <c r="D586" s="27"/>
      <c r="E586" s="27"/>
      <c r="F586" s="28"/>
      <c r="G586" s="30"/>
      <c r="H586" s="30"/>
      <c r="I586" s="30"/>
      <c r="J586" s="31"/>
    </row>
    <row r="587" spans="2:10" ht="12.75">
      <c r="B587" s="27"/>
      <c r="C587" s="27"/>
      <c r="D587" s="27"/>
      <c r="E587" s="27"/>
      <c r="F587" s="28"/>
      <c r="G587" s="30"/>
      <c r="H587" s="30"/>
      <c r="I587" s="30"/>
      <c r="J587" s="31"/>
    </row>
    <row r="588" spans="2:10" ht="12.75">
      <c r="B588" s="27"/>
      <c r="C588" s="27"/>
      <c r="D588" s="27"/>
      <c r="E588" s="27"/>
      <c r="F588" s="28"/>
      <c r="G588" s="30"/>
      <c r="H588" s="30"/>
      <c r="I588" s="30"/>
      <c r="J588" s="31"/>
    </row>
    <row r="589" spans="2:10" ht="12.75">
      <c r="B589" s="27"/>
      <c r="C589" s="27"/>
      <c r="D589" s="27"/>
      <c r="E589" s="27"/>
      <c r="F589" s="28"/>
      <c r="G589" s="30"/>
      <c r="H589" s="30"/>
      <c r="I589" s="30"/>
      <c r="J589" s="31"/>
    </row>
    <row r="590" spans="2:10" ht="12.75">
      <c r="B590" s="27"/>
      <c r="C590" s="27"/>
      <c r="D590" s="27"/>
      <c r="E590" s="27"/>
      <c r="F590" s="28"/>
      <c r="G590" s="30"/>
      <c r="H590" s="30"/>
      <c r="I590" s="30"/>
      <c r="J590" s="31"/>
    </row>
    <row r="591" spans="2:10" ht="12.75">
      <c r="B591" s="27"/>
      <c r="C591" s="27"/>
      <c r="D591" s="27"/>
      <c r="E591" s="27"/>
      <c r="F591" s="28"/>
      <c r="G591" s="30"/>
      <c r="H591" s="30"/>
      <c r="I591" s="30"/>
      <c r="J591" s="31"/>
    </row>
    <row r="592" spans="2:10" ht="12.75">
      <c r="B592" s="27"/>
      <c r="C592" s="27"/>
      <c r="D592" s="27"/>
      <c r="E592" s="27"/>
      <c r="F592" s="28"/>
      <c r="G592" s="30"/>
      <c r="H592" s="30"/>
      <c r="I592" s="30"/>
      <c r="J592" s="31"/>
    </row>
    <row r="593" spans="2:10" ht="12.75">
      <c r="B593" s="27"/>
      <c r="C593" s="27"/>
      <c r="D593" s="27"/>
      <c r="E593" s="27"/>
      <c r="F593" s="28"/>
      <c r="G593" s="30"/>
      <c r="H593" s="30"/>
      <c r="I593" s="30"/>
      <c r="J593" s="31"/>
    </row>
    <row r="594" spans="2:10" ht="12.75">
      <c r="B594" s="27"/>
      <c r="C594" s="27"/>
      <c r="D594" s="27"/>
      <c r="E594" s="27"/>
      <c r="F594" s="28"/>
      <c r="G594" s="30"/>
      <c r="H594" s="30"/>
      <c r="I594" s="30"/>
      <c r="J594" s="31"/>
    </row>
    <row r="595" spans="2:10" ht="12.75">
      <c r="B595" s="27"/>
      <c r="C595" s="27"/>
      <c r="D595" s="27"/>
      <c r="E595" s="27"/>
      <c r="F595" s="28"/>
      <c r="G595" s="30"/>
      <c r="H595" s="30"/>
      <c r="I595" s="30"/>
      <c r="J595" s="31"/>
    </row>
    <row r="596" spans="2:10" ht="12.75">
      <c r="B596" s="27"/>
      <c r="C596" s="27"/>
      <c r="D596" s="27"/>
      <c r="E596" s="27"/>
      <c r="F596" s="28"/>
      <c r="G596" s="30"/>
      <c r="H596" s="30"/>
      <c r="I596" s="30"/>
      <c r="J596" s="31"/>
    </row>
    <row r="597" spans="2:10" ht="12.75">
      <c r="B597" s="27"/>
      <c r="C597" s="27"/>
      <c r="D597" s="27"/>
      <c r="E597" s="27"/>
      <c r="F597" s="28"/>
      <c r="G597" s="30"/>
      <c r="H597" s="30"/>
      <c r="I597" s="30"/>
      <c r="J597" s="31"/>
    </row>
    <row r="598" spans="2:10" ht="12.75">
      <c r="B598" s="27"/>
      <c r="C598" s="27"/>
      <c r="D598" s="27"/>
      <c r="E598" s="27"/>
      <c r="F598" s="28"/>
      <c r="G598" s="30"/>
      <c r="H598" s="30"/>
      <c r="I598" s="30"/>
      <c r="J598" s="31"/>
    </row>
    <row r="599" spans="2:10" ht="12.75">
      <c r="B599" s="27"/>
      <c r="C599" s="27"/>
      <c r="D599" s="27"/>
      <c r="E599" s="27"/>
      <c r="F599" s="28"/>
      <c r="G599" s="30"/>
      <c r="H599" s="30"/>
      <c r="I599" s="30"/>
      <c r="J599" s="31"/>
    </row>
    <row r="600" spans="2:10" ht="12.75">
      <c r="B600" s="27"/>
      <c r="C600" s="27"/>
      <c r="D600" s="27"/>
      <c r="E600" s="27"/>
      <c r="F600" s="28"/>
      <c r="G600" s="30"/>
      <c r="H600" s="30"/>
      <c r="I600" s="30"/>
      <c r="J600" s="31"/>
    </row>
    <row r="601" spans="2:10" ht="12.75">
      <c r="B601" s="27"/>
      <c r="C601" s="27"/>
      <c r="D601" s="27"/>
      <c r="E601" s="27"/>
      <c r="F601" s="28"/>
      <c r="G601" s="30"/>
      <c r="H601" s="30"/>
      <c r="I601" s="30"/>
      <c r="J601" s="31"/>
    </row>
    <row r="602" spans="2:10" ht="12.75">
      <c r="B602" s="27"/>
      <c r="C602" s="27"/>
      <c r="D602" s="27"/>
      <c r="E602" s="27"/>
      <c r="F602" s="28"/>
      <c r="G602" s="30"/>
      <c r="H602" s="30"/>
      <c r="I602" s="30"/>
      <c r="J602" s="31"/>
    </row>
    <row r="603" spans="2:10" ht="12.75">
      <c r="B603" s="27"/>
      <c r="C603" s="27"/>
      <c r="D603" s="27"/>
      <c r="E603" s="27"/>
      <c r="F603" s="28"/>
      <c r="G603" s="30"/>
      <c r="H603" s="30"/>
      <c r="I603" s="30"/>
      <c r="J603" s="31"/>
    </row>
    <row r="604" spans="2:10" ht="12.75">
      <c r="B604" s="27"/>
      <c r="C604" s="27"/>
      <c r="D604" s="27"/>
      <c r="E604" s="27"/>
      <c r="F604" s="28"/>
      <c r="G604" s="30"/>
      <c r="H604" s="30"/>
      <c r="I604" s="30"/>
      <c r="J604" s="31"/>
    </row>
    <row r="605" spans="2:10" ht="12.75">
      <c r="B605" s="27"/>
      <c r="C605" s="27"/>
      <c r="D605" s="27"/>
      <c r="E605" s="27"/>
      <c r="F605" s="28"/>
      <c r="G605" s="30"/>
      <c r="H605" s="30"/>
      <c r="I605" s="30"/>
      <c r="J605" s="31"/>
    </row>
    <row r="606" spans="2:10" ht="12.75">
      <c r="B606" s="27"/>
      <c r="C606" s="27"/>
      <c r="D606" s="27"/>
      <c r="E606" s="27"/>
      <c r="F606" s="28"/>
      <c r="G606" s="30"/>
      <c r="H606" s="30"/>
      <c r="I606" s="30"/>
      <c r="J606" s="31"/>
    </row>
    <row r="607" spans="2:10" ht="12.75">
      <c r="B607" s="27"/>
      <c r="C607" s="27"/>
      <c r="D607" s="27"/>
      <c r="E607" s="27"/>
      <c r="F607" s="28"/>
      <c r="G607" s="30"/>
      <c r="H607" s="30"/>
      <c r="I607" s="30"/>
      <c r="J607" s="31"/>
    </row>
    <row r="608" spans="2:10" ht="12.75">
      <c r="B608" s="27"/>
      <c r="C608" s="27"/>
      <c r="D608" s="27"/>
      <c r="E608" s="27"/>
      <c r="F608" s="28"/>
      <c r="G608" s="30"/>
      <c r="H608" s="30"/>
      <c r="I608" s="30"/>
      <c r="J608" s="31"/>
    </row>
    <row r="609" spans="2:10" ht="12.75">
      <c r="B609" s="27"/>
      <c r="C609" s="27"/>
      <c r="D609" s="27"/>
      <c r="E609" s="27"/>
      <c r="F609" s="28"/>
      <c r="G609" s="30"/>
      <c r="H609" s="30"/>
      <c r="I609" s="30"/>
      <c r="J609" s="31"/>
    </row>
    <row r="610" spans="2:10" ht="12.75">
      <c r="B610" s="27"/>
      <c r="C610" s="27"/>
      <c r="D610" s="27"/>
      <c r="E610" s="27"/>
      <c r="F610" s="28"/>
      <c r="G610" s="30"/>
      <c r="H610" s="30"/>
      <c r="I610" s="30"/>
      <c r="J610" s="31"/>
    </row>
    <row r="611" spans="2:10" ht="12.75">
      <c r="B611" s="27"/>
      <c r="C611" s="27"/>
      <c r="D611" s="27"/>
      <c r="E611" s="27"/>
      <c r="F611" s="28"/>
      <c r="G611" s="30"/>
      <c r="H611" s="30"/>
      <c r="I611" s="30"/>
      <c r="J611" s="31"/>
    </row>
    <row r="612" spans="2:10" ht="12.75">
      <c r="B612" s="27"/>
      <c r="C612" s="27"/>
      <c r="D612" s="27"/>
      <c r="E612" s="27"/>
      <c r="F612" s="28"/>
      <c r="G612" s="30"/>
      <c r="H612" s="30"/>
      <c r="I612" s="30"/>
      <c r="J612" s="31"/>
    </row>
    <row r="613" spans="2:10" ht="12.75">
      <c r="B613" s="27"/>
      <c r="C613" s="27"/>
      <c r="D613" s="27"/>
      <c r="E613" s="27"/>
      <c r="F613" s="28"/>
      <c r="G613" s="30"/>
      <c r="H613" s="30"/>
      <c r="I613" s="30"/>
      <c r="J613" s="31"/>
    </row>
    <row r="614" spans="2:10" ht="12.75">
      <c r="B614" s="27"/>
      <c r="C614" s="27"/>
      <c r="D614" s="27"/>
      <c r="E614" s="27"/>
      <c r="F614" s="28"/>
      <c r="G614" s="30"/>
      <c r="H614" s="30"/>
      <c r="I614" s="30"/>
      <c r="J614" s="31"/>
    </row>
    <row r="615" spans="2:10" ht="12.75">
      <c r="B615" s="27"/>
      <c r="C615" s="27"/>
      <c r="D615" s="27"/>
      <c r="E615" s="27"/>
      <c r="F615" s="28"/>
      <c r="G615" s="30"/>
      <c r="H615" s="30"/>
      <c r="I615" s="30"/>
      <c r="J615" s="31"/>
    </row>
    <row r="616" spans="2:10" ht="12.75">
      <c r="B616" s="27"/>
      <c r="C616" s="27"/>
      <c r="D616" s="27"/>
      <c r="E616" s="27"/>
      <c r="F616" s="28"/>
      <c r="G616" s="30"/>
      <c r="H616" s="30"/>
      <c r="I616" s="30"/>
      <c r="J616" s="31"/>
    </row>
    <row r="617" spans="2:10" ht="12.75">
      <c r="B617" s="27"/>
      <c r="C617" s="27"/>
      <c r="D617" s="27"/>
      <c r="E617" s="27"/>
      <c r="F617" s="28"/>
      <c r="G617" s="30"/>
      <c r="H617" s="30"/>
      <c r="I617" s="30"/>
      <c r="J617" s="31"/>
    </row>
    <row r="618" spans="2:10" ht="12.75">
      <c r="B618" s="27"/>
      <c r="C618" s="27"/>
      <c r="D618" s="27"/>
      <c r="E618" s="27"/>
      <c r="F618" s="28"/>
      <c r="G618" s="30"/>
      <c r="H618" s="30"/>
      <c r="I618" s="30"/>
      <c r="J618" s="31"/>
    </row>
    <row r="619" spans="2:10" ht="12.75">
      <c r="B619" s="27"/>
      <c r="C619" s="27"/>
      <c r="D619" s="27"/>
      <c r="E619" s="27"/>
      <c r="F619" s="28"/>
      <c r="G619" s="30"/>
      <c r="H619" s="30"/>
      <c r="I619" s="30"/>
      <c r="J619" s="31"/>
    </row>
    <row r="620" spans="2:10" ht="12.75">
      <c r="B620" s="27"/>
      <c r="C620" s="27"/>
      <c r="D620" s="27"/>
      <c r="E620" s="27"/>
      <c r="F620" s="28"/>
      <c r="G620" s="30"/>
      <c r="H620" s="30"/>
      <c r="I620" s="30"/>
      <c r="J620" s="31"/>
    </row>
    <row r="621" spans="2:10" ht="12.75">
      <c r="B621" s="27"/>
      <c r="C621" s="27"/>
      <c r="D621" s="27"/>
      <c r="E621" s="27"/>
      <c r="F621" s="28"/>
      <c r="G621" s="30"/>
      <c r="H621" s="30"/>
      <c r="I621" s="30"/>
      <c r="J621" s="31"/>
    </row>
    <row r="622" spans="2:10" ht="12.75">
      <c r="B622" s="27"/>
      <c r="C622" s="27"/>
      <c r="D622" s="27"/>
      <c r="E622" s="27"/>
      <c r="F622" s="28"/>
      <c r="G622" s="30"/>
      <c r="H622" s="30"/>
      <c r="I622" s="30"/>
      <c r="J622" s="31"/>
    </row>
    <row r="623" spans="2:10" ht="12.75">
      <c r="B623" s="27"/>
      <c r="C623" s="27"/>
      <c r="D623" s="27"/>
      <c r="E623" s="27"/>
      <c r="F623" s="28"/>
      <c r="G623" s="30"/>
      <c r="H623" s="30"/>
      <c r="I623" s="30"/>
      <c r="J623" s="31"/>
    </row>
    <row r="624" spans="2:10" ht="12.75">
      <c r="B624" s="27"/>
      <c r="C624" s="27"/>
      <c r="D624" s="27"/>
      <c r="E624" s="27"/>
      <c r="F624" s="28"/>
      <c r="G624" s="30"/>
      <c r="H624" s="30"/>
      <c r="I624" s="30"/>
      <c r="J624" s="31"/>
    </row>
    <row r="625" spans="2:10" ht="12.75">
      <c r="B625" s="27"/>
      <c r="C625" s="27"/>
      <c r="D625" s="27"/>
      <c r="E625" s="27"/>
      <c r="F625" s="28"/>
      <c r="G625" s="30"/>
      <c r="H625" s="30"/>
      <c r="I625" s="30"/>
      <c r="J625" s="31"/>
    </row>
    <row r="626" spans="2:10" ht="12.75">
      <c r="B626" s="27"/>
      <c r="C626" s="27"/>
      <c r="D626" s="27"/>
      <c r="E626" s="27"/>
      <c r="F626" s="28"/>
      <c r="G626" s="30"/>
      <c r="H626" s="30"/>
      <c r="I626" s="30"/>
      <c r="J626" s="31"/>
    </row>
    <row r="627" spans="2:10" ht="12.75">
      <c r="B627" s="27"/>
      <c r="C627" s="27"/>
      <c r="D627" s="27"/>
      <c r="E627" s="27"/>
      <c r="F627" s="28"/>
      <c r="G627" s="30"/>
      <c r="H627" s="30"/>
      <c r="I627" s="30"/>
      <c r="J627" s="31"/>
    </row>
    <row r="628" spans="2:10" ht="12.75">
      <c r="B628" s="27"/>
      <c r="C628" s="27"/>
      <c r="D628" s="27"/>
      <c r="E628" s="27"/>
      <c r="F628" s="28"/>
      <c r="G628" s="30"/>
      <c r="H628" s="30"/>
      <c r="I628" s="30"/>
      <c r="J628" s="31"/>
    </row>
    <row r="629" spans="2:10" ht="12.75">
      <c r="B629" s="27"/>
      <c r="C629" s="27"/>
      <c r="D629" s="27"/>
      <c r="E629" s="27"/>
      <c r="F629" s="28"/>
      <c r="G629" s="30"/>
      <c r="H629" s="30"/>
      <c r="I629" s="30"/>
      <c r="J629" s="31"/>
    </row>
    <row r="630" spans="2:10" ht="12.75">
      <c r="B630" s="27"/>
      <c r="C630" s="27"/>
      <c r="D630" s="27"/>
      <c r="E630" s="27"/>
      <c r="F630" s="28"/>
      <c r="G630" s="30"/>
      <c r="H630" s="30"/>
      <c r="I630" s="30"/>
      <c r="J630" s="31"/>
    </row>
    <row r="631" spans="2:10" ht="12.75">
      <c r="B631" s="27"/>
      <c r="C631" s="27"/>
      <c r="D631" s="27"/>
      <c r="E631" s="27"/>
      <c r="F631" s="28"/>
      <c r="G631" s="30"/>
      <c r="H631" s="30"/>
      <c r="I631" s="30"/>
      <c r="J631" s="31"/>
    </row>
    <row r="632" spans="2:10" ht="12.75">
      <c r="B632" s="27"/>
      <c r="C632" s="27"/>
      <c r="D632" s="27"/>
      <c r="E632" s="27"/>
      <c r="F632" s="28"/>
      <c r="G632" s="30"/>
      <c r="H632" s="30"/>
      <c r="I632" s="30"/>
      <c r="J632" s="31"/>
    </row>
    <row r="633" spans="2:10" ht="12.75">
      <c r="B633" s="27"/>
      <c r="C633" s="27"/>
      <c r="D633" s="27"/>
      <c r="E633" s="27"/>
      <c r="F633" s="28"/>
      <c r="G633" s="30"/>
      <c r="H633" s="30"/>
      <c r="I633" s="30"/>
      <c r="J633" s="31"/>
    </row>
    <row r="634" spans="2:10" ht="12.75">
      <c r="B634" s="27"/>
      <c r="C634" s="27"/>
      <c r="D634" s="27"/>
      <c r="E634" s="27"/>
      <c r="F634" s="28"/>
      <c r="G634" s="30"/>
      <c r="H634" s="30"/>
      <c r="I634" s="30"/>
      <c r="J634" s="31"/>
    </row>
    <row r="635" spans="2:10" ht="12.75">
      <c r="B635" s="27"/>
      <c r="C635" s="27"/>
      <c r="D635" s="27"/>
      <c r="E635" s="27"/>
      <c r="F635" s="28"/>
      <c r="G635" s="30"/>
      <c r="H635" s="30"/>
      <c r="I635" s="30"/>
      <c r="J635" s="31"/>
    </row>
    <row r="636" spans="2:10" ht="12.75">
      <c r="B636" s="27"/>
      <c r="C636" s="27"/>
      <c r="D636" s="27"/>
      <c r="E636" s="27"/>
      <c r="F636" s="28"/>
      <c r="G636" s="30"/>
      <c r="H636" s="30"/>
      <c r="I636" s="30"/>
      <c r="J636" s="31"/>
    </row>
    <row r="637" spans="2:10" ht="12.75">
      <c r="B637" s="27"/>
      <c r="C637" s="27"/>
      <c r="D637" s="27"/>
      <c r="E637" s="27"/>
      <c r="F637" s="28"/>
      <c r="G637" s="30"/>
      <c r="H637" s="30"/>
      <c r="I637" s="30"/>
      <c r="J637" s="31"/>
    </row>
    <row r="638" spans="2:10" ht="12.75">
      <c r="B638" s="27"/>
      <c r="C638" s="27"/>
      <c r="D638" s="27"/>
      <c r="E638" s="27"/>
      <c r="F638" s="28"/>
      <c r="G638" s="30"/>
      <c r="H638" s="30"/>
      <c r="I638" s="30"/>
      <c r="J638" s="31"/>
    </row>
    <row r="639" spans="2:10" ht="12.75">
      <c r="B639" s="27"/>
      <c r="C639" s="27"/>
      <c r="D639" s="27"/>
      <c r="E639" s="27"/>
      <c r="F639" s="28"/>
      <c r="G639" s="30"/>
      <c r="H639" s="30"/>
      <c r="I639" s="30"/>
      <c r="J639" s="31"/>
    </row>
    <row r="640" spans="2:10" ht="12.75">
      <c r="B640" s="27"/>
      <c r="C640" s="27"/>
      <c r="D640" s="27"/>
      <c r="E640" s="27"/>
      <c r="F640" s="28"/>
      <c r="G640" s="30"/>
      <c r="H640" s="30"/>
      <c r="I640" s="30"/>
      <c r="J640" s="31"/>
    </row>
    <row r="641" spans="2:10" ht="12.75">
      <c r="B641" s="27"/>
      <c r="C641" s="27"/>
      <c r="D641" s="27"/>
      <c r="E641" s="27"/>
      <c r="F641" s="28"/>
      <c r="G641" s="30"/>
      <c r="H641" s="30"/>
      <c r="I641" s="30"/>
      <c r="J641" s="31"/>
    </row>
    <row r="642" spans="2:10" ht="12.75">
      <c r="B642" s="27"/>
      <c r="C642" s="27"/>
      <c r="D642" s="27"/>
      <c r="E642" s="27"/>
      <c r="F642" s="28"/>
      <c r="G642" s="30"/>
      <c r="H642" s="30"/>
      <c r="I642" s="30"/>
      <c r="J642" s="31"/>
    </row>
    <row r="643" spans="2:10" ht="12.75">
      <c r="B643" s="27"/>
      <c r="C643" s="27"/>
      <c r="D643" s="27"/>
      <c r="E643" s="27"/>
      <c r="F643" s="28"/>
      <c r="G643" s="30"/>
      <c r="H643" s="30"/>
      <c r="I643" s="30"/>
      <c r="J643" s="31"/>
    </row>
    <row r="644" spans="2:10" ht="12.75">
      <c r="B644" s="27"/>
      <c r="C644" s="27"/>
      <c r="D644" s="27"/>
      <c r="E644" s="27"/>
      <c r="F644" s="28"/>
      <c r="G644" s="30"/>
      <c r="H644" s="30"/>
      <c r="I644" s="30"/>
      <c r="J644" s="31"/>
    </row>
    <row r="645" spans="2:10" ht="12.75">
      <c r="B645" s="27"/>
      <c r="C645" s="27"/>
      <c r="D645" s="27"/>
      <c r="E645" s="27"/>
      <c r="F645" s="28"/>
      <c r="G645" s="30"/>
      <c r="H645" s="30"/>
      <c r="I645" s="30"/>
      <c r="J645" s="31"/>
    </row>
    <row r="646" spans="2:10" ht="12.75">
      <c r="B646" s="27"/>
      <c r="C646" s="27"/>
      <c r="D646" s="27"/>
      <c r="E646" s="27"/>
      <c r="F646" s="28"/>
      <c r="G646" s="30"/>
      <c r="H646" s="30"/>
      <c r="I646" s="30"/>
      <c r="J646" s="31"/>
    </row>
    <row r="647" spans="2:10" ht="12.75">
      <c r="B647" s="27"/>
      <c r="C647" s="27"/>
      <c r="D647" s="27"/>
      <c r="E647" s="27"/>
      <c r="F647" s="28"/>
      <c r="G647" s="30"/>
      <c r="H647" s="30"/>
      <c r="I647" s="30"/>
      <c r="J647" s="31"/>
    </row>
    <row r="648" spans="2:10" ht="12.75">
      <c r="B648" s="27"/>
      <c r="C648" s="27"/>
      <c r="D648" s="27"/>
      <c r="E648" s="27"/>
      <c r="F648" s="28"/>
      <c r="G648" s="30"/>
      <c r="H648" s="30"/>
      <c r="I648" s="30"/>
      <c r="J648" s="31"/>
    </row>
    <row r="649" spans="2:10" ht="12.75">
      <c r="B649" s="27"/>
      <c r="C649" s="27"/>
      <c r="D649" s="27"/>
      <c r="E649" s="27"/>
      <c r="F649" s="28"/>
      <c r="G649" s="30"/>
      <c r="H649" s="30"/>
      <c r="I649" s="30"/>
      <c r="J649" s="31"/>
    </row>
    <row r="650" spans="2:10" ht="12.75">
      <c r="B650" s="27"/>
      <c r="C650" s="27"/>
      <c r="D650" s="27"/>
      <c r="E650" s="27"/>
      <c r="F650" s="28"/>
      <c r="G650" s="30"/>
      <c r="H650" s="30"/>
      <c r="I650" s="30"/>
      <c r="J650" s="31"/>
    </row>
    <row r="651" spans="2:10" ht="12.75">
      <c r="B651" s="27"/>
      <c r="C651" s="27"/>
      <c r="D651" s="27"/>
      <c r="E651" s="27"/>
      <c r="F651" s="28"/>
      <c r="G651" s="30"/>
      <c r="H651" s="30"/>
      <c r="I651" s="30"/>
      <c r="J651" s="31"/>
    </row>
    <row r="652" spans="2:10" ht="12.75">
      <c r="B652" s="27"/>
      <c r="C652" s="27"/>
      <c r="D652" s="27"/>
      <c r="E652" s="27"/>
      <c r="F652" s="28"/>
      <c r="G652" s="30"/>
      <c r="H652" s="30"/>
      <c r="I652" s="30"/>
      <c r="J652" s="31"/>
    </row>
    <row r="653" spans="2:10" ht="12.75">
      <c r="B653" s="27"/>
      <c r="C653" s="27"/>
      <c r="D653" s="27"/>
      <c r="E653" s="27"/>
      <c r="F653" s="28"/>
      <c r="G653" s="30"/>
      <c r="H653" s="30"/>
      <c r="I653" s="30"/>
      <c r="J653" s="31"/>
    </row>
    <row r="654" spans="2:10" ht="12.75">
      <c r="B654" s="27"/>
      <c r="C654" s="27"/>
      <c r="D654" s="27"/>
      <c r="E654" s="27"/>
      <c r="F654" s="28"/>
      <c r="G654" s="30"/>
      <c r="H654" s="30"/>
      <c r="I654" s="30"/>
      <c r="J654" s="31"/>
    </row>
    <row r="655" spans="2:10" ht="12.75">
      <c r="B655" s="27"/>
      <c r="C655" s="27"/>
      <c r="D655" s="27"/>
      <c r="E655" s="27"/>
      <c r="F655" s="28"/>
      <c r="G655" s="30"/>
      <c r="H655" s="30"/>
      <c r="I655" s="30"/>
      <c r="J655" s="31"/>
    </row>
    <row r="656" spans="2:10" ht="12.75">
      <c r="B656" s="27"/>
      <c r="C656" s="27"/>
      <c r="D656" s="27"/>
      <c r="E656" s="27"/>
      <c r="F656" s="28"/>
      <c r="G656" s="30"/>
      <c r="H656" s="30"/>
      <c r="I656" s="30"/>
      <c r="J656" s="31"/>
    </row>
    <row r="657" spans="2:10" ht="12.75">
      <c r="B657" s="27"/>
      <c r="C657" s="27"/>
      <c r="D657" s="27"/>
      <c r="E657" s="27"/>
      <c r="F657" s="28"/>
      <c r="G657" s="30"/>
      <c r="H657" s="30"/>
      <c r="I657" s="30"/>
      <c r="J657" s="31"/>
    </row>
    <row r="658" spans="2:10" ht="12.75">
      <c r="B658" s="27"/>
      <c r="C658" s="27"/>
      <c r="D658" s="27"/>
      <c r="E658" s="27"/>
      <c r="F658" s="28"/>
      <c r="G658" s="30"/>
      <c r="H658" s="30"/>
      <c r="I658" s="30"/>
      <c r="J658" s="31"/>
    </row>
    <row r="659" spans="2:10" ht="12.75">
      <c r="B659" s="27"/>
      <c r="C659" s="27"/>
      <c r="D659" s="27"/>
      <c r="E659" s="27"/>
      <c r="F659" s="28"/>
      <c r="G659" s="30"/>
      <c r="H659" s="30"/>
      <c r="I659" s="30"/>
      <c r="J659" s="31"/>
    </row>
    <row r="660" spans="2:10" ht="12.75">
      <c r="B660" s="27"/>
      <c r="C660" s="27"/>
      <c r="D660" s="27"/>
      <c r="E660" s="27"/>
      <c r="F660" s="28"/>
      <c r="G660" s="30"/>
      <c r="H660" s="30"/>
      <c r="I660" s="30"/>
      <c r="J660" s="31"/>
    </row>
    <row r="661" spans="2:10" ht="12.75">
      <c r="B661" s="27"/>
      <c r="C661" s="27"/>
      <c r="D661" s="27"/>
      <c r="E661" s="27"/>
      <c r="F661" s="28"/>
      <c r="G661" s="30"/>
      <c r="H661" s="30"/>
      <c r="I661" s="30"/>
      <c r="J661" s="31"/>
    </row>
    <row r="662" spans="2:10" ht="12.75">
      <c r="B662" s="27"/>
      <c r="C662" s="27"/>
      <c r="D662" s="27"/>
      <c r="E662" s="27"/>
      <c r="F662" s="28"/>
      <c r="G662" s="30"/>
      <c r="H662" s="30"/>
      <c r="I662" s="30"/>
      <c r="J662" s="31"/>
    </row>
    <row r="663" spans="2:10" ht="12.75">
      <c r="B663" s="27"/>
      <c r="C663" s="27"/>
      <c r="D663" s="27"/>
      <c r="E663" s="27"/>
      <c r="F663" s="28"/>
      <c r="G663" s="30"/>
      <c r="H663" s="30"/>
      <c r="I663" s="30"/>
      <c r="J663" s="31"/>
    </row>
    <row r="664" spans="2:10" ht="12.75">
      <c r="B664" s="27"/>
      <c r="C664" s="27"/>
      <c r="D664" s="27"/>
      <c r="E664" s="27"/>
      <c r="F664" s="28"/>
      <c r="G664" s="30"/>
      <c r="H664" s="30"/>
      <c r="I664" s="30"/>
      <c r="J664" s="31"/>
    </row>
    <row r="665" spans="2:10" ht="12.75">
      <c r="B665" s="27"/>
      <c r="C665" s="27"/>
      <c r="D665" s="27"/>
      <c r="E665" s="27"/>
      <c r="F665" s="28"/>
      <c r="G665" s="30"/>
      <c r="H665" s="30"/>
      <c r="I665" s="30"/>
      <c r="J665" s="31"/>
    </row>
    <row r="666" spans="2:10" ht="12.75">
      <c r="B666" s="27"/>
      <c r="C666" s="27"/>
      <c r="D666" s="27"/>
      <c r="E666" s="27"/>
      <c r="F666" s="28"/>
      <c r="G666" s="30"/>
      <c r="H666" s="30"/>
      <c r="I666" s="30"/>
      <c r="J666" s="31"/>
    </row>
    <row r="667" spans="2:10" ht="12.75">
      <c r="B667" s="27"/>
      <c r="C667" s="27"/>
      <c r="D667" s="27"/>
      <c r="E667" s="27"/>
      <c r="F667" s="28"/>
      <c r="G667" s="30"/>
      <c r="H667" s="30"/>
      <c r="I667" s="30"/>
      <c r="J667" s="31"/>
    </row>
    <row r="668" spans="2:10" ht="12.75">
      <c r="B668" s="27"/>
      <c r="C668" s="27"/>
      <c r="D668" s="27"/>
      <c r="E668" s="27"/>
      <c r="F668" s="28"/>
      <c r="G668" s="30"/>
      <c r="H668" s="30"/>
      <c r="I668" s="30"/>
      <c r="J668" s="31"/>
    </row>
    <row r="669" spans="2:10" ht="12.75">
      <c r="B669" s="27"/>
      <c r="C669" s="27"/>
      <c r="D669" s="27"/>
      <c r="E669" s="27"/>
      <c r="F669" s="28"/>
      <c r="G669" s="30"/>
      <c r="H669" s="30"/>
      <c r="I669" s="30"/>
      <c r="J669" s="31"/>
    </row>
    <row r="670" spans="2:10" ht="12.75">
      <c r="B670" s="27"/>
      <c r="C670" s="27"/>
      <c r="D670" s="27"/>
      <c r="E670" s="27"/>
      <c r="F670" s="28"/>
      <c r="G670" s="30"/>
      <c r="H670" s="30"/>
      <c r="I670" s="30"/>
      <c r="J670" s="31"/>
    </row>
    <row r="671" spans="2:10" ht="12.75">
      <c r="B671" s="27"/>
      <c r="C671" s="27"/>
      <c r="D671" s="27"/>
      <c r="E671" s="27"/>
      <c r="F671" s="28"/>
      <c r="G671" s="30"/>
      <c r="H671" s="30"/>
      <c r="I671" s="30"/>
      <c r="J671" s="31"/>
    </row>
    <row r="672" spans="2:10" ht="12.75">
      <c r="B672" s="27"/>
      <c r="C672" s="27"/>
      <c r="D672" s="27"/>
      <c r="E672" s="27"/>
      <c r="F672" s="28"/>
      <c r="G672" s="30"/>
      <c r="H672" s="30"/>
      <c r="I672" s="30"/>
      <c r="J672" s="31"/>
    </row>
    <row r="673" spans="2:10" ht="12.75">
      <c r="B673" s="27"/>
      <c r="C673" s="27"/>
      <c r="D673" s="27"/>
      <c r="E673" s="27"/>
      <c r="F673" s="28"/>
      <c r="G673" s="30"/>
      <c r="H673" s="30"/>
      <c r="I673" s="30"/>
      <c r="J673" s="31"/>
    </row>
    <row r="674" spans="2:10" ht="12.75">
      <c r="B674" s="27"/>
      <c r="C674" s="27"/>
      <c r="D674" s="27"/>
      <c r="E674" s="27"/>
      <c r="F674" s="28"/>
      <c r="G674" s="30"/>
      <c r="H674" s="30"/>
      <c r="I674" s="30"/>
      <c r="J674" s="31"/>
    </row>
    <row r="675" spans="2:10" ht="12.75">
      <c r="B675" s="27"/>
      <c r="C675" s="27"/>
      <c r="D675" s="27"/>
      <c r="E675" s="27"/>
      <c r="F675" s="28"/>
      <c r="G675" s="30"/>
      <c r="H675" s="30"/>
      <c r="I675" s="30"/>
      <c r="J675" s="31"/>
    </row>
    <row r="676" spans="2:10" ht="12.75">
      <c r="B676" s="27"/>
      <c r="C676" s="27"/>
      <c r="D676" s="27"/>
      <c r="E676" s="27"/>
      <c r="F676" s="28"/>
      <c r="G676" s="30"/>
      <c r="H676" s="30"/>
      <c r="I676" s="30"/>
      <c r="J676" s="31"/>
    </row>
    <row r="677" spans="2:10" ht="12.75">
      <c r="B677" s="27"/>
      <c r="C677" s="27"/>
      <c r="D677" s="27"/>
      <c r="E677" s="27"/>
      <c r="F677" s="28"/>
      <c r="G677" s="30"/>
      <c r="H677" s="30"/>
      <c r="I677" s="30"/>
      <c r="J677" s="31"/>
    </row>
    <row r="678" spans="2:10" ht="12.75">
      <c r="B678" s="27"/>
      <c r="C678" s="27"/>
      <c r="D678" s="27"/>
      <c r="E678" s="27"/>
      <c r="F678" s="28"/>
      <c r="G678" s="30"/>
      <c r="H678" s="30"/>
      <c r="I678" s="30"/>
      <c r="J678" s="31"/>
    </row>
    <row r="679" spans="2:10" ht="12.75">
      <c r="B679" s="27"/>
      <c r="C679" s="27"/>
      <c r="D679" s="27"/>
      <c r="E679" s="27"/>
      <c r="F679" s="28"/>
      <c r="G679" s="30"/>
      <c r="H679" s="30"/>
      <c r="I679" s="30"/>
      <c r="J679" s="31"/>
    </row>
    <row r="680" spans="2:10" ht="12.75">
      <c r="B680" s="27"/>
      <c r="C680" s="27"/>
      <c r="D680" s="27"/>
      <c r="E680" s="27"/>
      <c r="F680" s="28"/>
      <c r="G680" s="30"/>
      <c r="H680" s="30"/>
      <c r="I680" s="30"/>
      <c r="J680" s="31"/>
    </row>
    <row r="681" spans="2:10" ht="12.75">
      <c r="B681" s="27"/>
      <c r="C681" s="27"/>
      <c r="D681" s="27"/>
      <c r="E681" s="27"/>
      <c r="F681" s="28"/>
      <c r="G681" s="30"/>
      <c r="H681" s="30"/>
      <c r="I681" s="30"/>
      <c r="J681" s="31"/>
    </row>
    <row r="682" spans="2:10" ht="12.75">
      <c r="B682" s="27"/>
      <c r="C682" s="27"/>
      <c r="D682" s="27"/>
      <c r="E682" s="27"/>
      <c r="F682" s="28"/>
      <c r="G682" s="30"/>
      <c r="H682" s="30"/>
      <c r="I682" s="30"/>
      <c r="J682" s="31"/>
    </row>
    <row r="683" spans="2:10" ht="12.75">
      <c r="B683" s="27"/>
      <c r="C683" s="27"/>
      <c r="D683" s="27"/>
      <c r="E683" s="27"/>
      <c r="F683" s="28"/>
      <c r="G683" s="30"/>
      <c r="H683" s="30"/>
      <c r="I683" s="30"/>
      <c r="J683" s="31"/>
    </row>
    <row r="684" spans="2:10" ht="12.75">
      <c r="B684" s="27"/>
      <c r="C684" s="27"/>
      <c r="D684" s="27"/>
      <c r="E684" s="27"/>
      <c r="F684" s="28"/>
      <c r="G684" s="30"/>
      <c r="H684" s="30"/>
      <c r="I684" s="30"/>
      <c r="J684" s="31"/>
    </row>
    <row r="685" spans="2:10" ht="12.75">
      <c r="B685" s="27"/>
      <c r="C685" s="27"/>
      <c r="D685" s="27"/>
      <c r="E685" s="27"/>
      <c r="F685" s="28"/>
      <c r="G685" s="30"/>
      <c r="H685" s="30"/>
      <c r="I685" s="30"/>
      <c r="J685" s="31"/>
    </row>
    <row r="686" spans="2:10" ht="12.75">
      <c r="B686" s="27"/>
      <c r="C686" s="27"/>
      <c r="D686" s="27"/>
      <c r="E686" s="27"/>
      <c r="F686" s="28"/>
      <c r="G686" s="30"/>
      <c r="H686" s="30"/>
      <c r="I686" s="30"/>
      <c r="J686" s="31"/>
    </row>
    <row r="687" spans="2:10" ht="12.75">
      <c r="B687" s="27"/>
      <c r="C687" s="27"/>
      <c r="D687" s="27"/>
      <c r="E687" s="27"/>
      <c r="F687" s="28"/>
      <c r="G687" s="30"/>
      <c r="H687" s="30"/>
      <c r="I687" s="30"/>
      <c r="J687" s="31"/>
    </row>
    <row r="688" spans="2:10" ht="12.75">
      <c r="B688" s="27"/>
      <c r="C688" s="27"/>
      <c r="D688" s="27"/>
      <c r="E688" s="27"/>
      <c r="F688" s="28"/>
      <c r="G688" s="30"/>
      <c r="H688" s="30"/>
      <c r="I688" s="30"/>
      <c r="J688" s="31"/>
    </row>
    <row r="689" spans="2:10" ht="12.75">
      <c r="B689" s="27"/>
      <c r="C689" s="27"/>
      <c r="D689" s="27"/>
      <c r="E689" s="27"/>
      <c r="F689" s="28"/>
      <c r="G689" s="30"/>
      <c r="H689" s="30"/>
      <c r="I689" s="30"/>
      <c r="J689" s="31"/>
    </row>
    <row r="690" spans="2:10" ht="12.75">
      <c r="B690" s="27"/>
      <c r="C690" s="27"/>
      <c r="D690" s="27"/>
      <c r="E690" s="27"/>
      <c r="F690" s="28"/>
      <c r="G690" s="30"/>
      <c r="H690" s="30"/>
      <c r="I690" s="30"/>
      <c r="J690" s="31"/>
    </row>
    <row r="691" spans="2:10" ht="12.75">
      <c r="B691" s="27"/>
      <c r="C691" s="27"/>
      <c r="D691" s="27"/>
      <c r="E691" s="27"/>
      <c r="F691" s="28"/>
      <c r="G691" s="30"/>
      <c r="H691" s="30"/>
      <c r="I691" s="30"/>
      <c r="J691" s="31"/>
    </row>
    <row r="692" spans="2:10" ht="12.75">
      <c r="B692" s="27"/>
      <c r="C692" s="27"/>
      <c r="D692" s="27"/>
      <c r="E692" s="27"/>
      <c r="F692" s="28"/>
      <c r="G692" s="30"/>
      <c r="H692" s="30"/>
      <c r="I692" s="30"/>
      <c r="J692" s="31"/>
    </row>
    <row r="693" spans="2:10" ht="12.75">
      <c r="B693" s="27"/>
      <c r="C693" s="27"/>
      <c r="D693" s="27"/>
      <c r="E693" s="27"/>
      <c r="F693" s="28"/>
      <c r="G693" s="30"/>
      <c r="H693" s="30"/>
      <c r="I693" s="30"/>
      <c r="J693" s="31"/>
    </row>
    <row r="694" spans="2:10" ht="12.75">
      <c r="B694" s="27"/>
      <c r="C694" s="27"/>
      <c r="D694" s="27"/>
      <c r="E694" s="27"/>
      <c r="F694" s="28"/>
      <c r="G694" s="30"/>
      <c r="H694" s="30"/>
      <c r="I694" s="30"/>
      <c r="J694" s="31"/>
    </row>
    <row r="695" spans="2:10" ht="12.75">
      <c r="B695" s="27"/>
      <c r="C695" s="27"/>
      <c r="D695" s="27"/>
      <c r="E695" s="27"/>
      <c r="F695" s="28"/>
      <c r="G695" s="30"/>
      <c r="H695" s="30"/>
      <c r="I695" s="30"/>
      <c r="J695" s="31"/>
    </row>
    <row r="696" spans="2:10" ht="12.75">
      <c r="B696" s="27"/>
      <c r="C696" s="27"/>
      <c r="D696" s="27"/>
      <c r="E696" s="27"/>
      <c r="F696" s="28"/>
      <c r="G696" s="30"/>
      <c r="H696" s="30"/>
      <c r="I696" s="30"/>
      <c r="J696" s="31"/>
    </row>
    <row r="697" spans="2:10" ht="12.75">
      <c r="B697" s="27"/>
      <c r="C697" s="27"/>
      <c r="D697" s="27"/>
      <c r="E697" s="27"/>
      <c r="F697" s="28"/>
      <c r="G697" s="30"/>
      <c r="H697" s="30"/>
      <c r="I697" s="30"/>
      <c r="J697" s="31"/>
    </row>
    <row r="698" spans="2:10" ht="12.75">
      <c r="B698" s="27"/>
      <c r="C698" s="27"/>
      <c r="D698" s="27"/>
      <c r="E698" s="27"/>
      <c r="F698" s="28"/>
      <c r="G698" s="30"/>
      <c r="H698" s="30"/>
      <c r="I698" s="30"/>
      <c r="J698" s="31"/>
    </row>
    <row r="699" spans="2:10" ht="12.75">
      <c r="B699" s="27"/>
      <c r="C699" s="27"/>
      <c r="D699" s="27"/>
      <c r="E699" s="27"/>
      <c r="F699" s="28"/>
      <c r="G699" s="30"/>
      <c r="H699" s="30"/>
      <c r="I699" s="30"/>
      <c r="J699" s="31"/>
    </row>
    <row r="700" spans="2:10" ht="12.75">
      <c r="B700" s="27"/>
      <c r="C700" s="27"/>
      <c r="D700" s="27"/>
      <c r="E700" s="27"/>
      <c r="F700" s="28"/>
      <c r="G700" s="30"/>
      <c r="H700" s="30"/>
      <c r="I700" s="30"/>
      <c r="J700" s="31"/>
    </row>
    <row r="701" spans="2:10" ht="12.75">
      <c r="B701" s="27"/>
      <c r="C701" s="27"/>
      <c r="D701" s="27"/>
      <c r="E701" s="27"/>
      <c r="F701" s="28"/>
      <c r="G701" s="30"/>
      <c r="H701" s="30"/>
      <c r="I701" s="30"/>
      <c r="J701" s="31"/>
    </row>
    <row r="702" spans="2:10" ht="12.75">
      <c r="B702" s="27"/>
      <c r="C702" s="27"/>
      <c r="D702" s="27"/>
      <c r="E702" s="27"/>
      <c r="F702" s="28"/>
      <c r="G702" s="30"/>
      <c r="H702" s="30"/>
      <c r="I702" s="30"/>
      <c r="J702" s="31"/>
    </row>
    <row r="703" spans="2:10" ht="12.75">
      <c r="B703" s="27"/>
      <c r="C703" s="27"/>
      <c r="D703" s="27"/>
      <c r="E703" s="27"/>
      <c r="F703" s="28"/>
      <c r="G703" s="30"/>
      <c r="H703" s="30"/>
      <c r="I703" s="30"/>
      <c r="J703" s="31"/>
    </row>
    <row r="704" spans="2:10" ht="12.75">
      <c r="B704" s="27"/>
      <c r="C704" s="27"/>
      <c r="D704" s="27"/>
      <c r="E704" s="27"/>
      <c r="F704" s="28"/>
      <c r="G704" s="30"/>
      <c r="H704" s="30"/>
      <c r="I704" s="30"/>
      <c r="J704" s="31"/>
    </row>
    <row r="705" spans="2:10" ht="12.75">
      <c r="B705" s="27"/>
      <c r="C705" s="27"/>
      <c r="D705" s="27"/>
      <c r="E705" s="27"/>
      <c r="F705" s="28"/>
      <c r="G705" s="30"/>
      <c r="H705" s="30"/>
      <c r="I705" s="30"/>
      <c r="J705" s="31"/>
    </row>
    <row r="706" spans="2:10" ht="12.75">
      <c r="B706" s="27"/>
      <c r="C706" s="27"/>
      <c r="D706" s="27"/>
      <c r="E706" s="27"/>
      <c r="F706" s="28"/>
      <c r="G706" s="30"/>
      <c r="H706" s="30"/>
      <c r="I706" s="30"/>
      <c r="J706" s="31"/>
    </row>
    <row r="707" spans="2:10" ht="12.75">
      <c r="B707" s="27"/>
      <c r="C707" s="27"/>
      <c r="D707" s="27"/>
      <c r="E707" s="27"/>
      <c r="F707" s="28"/>
      <c r="G707" s="30"/>
      <c r="H707" s="30"/>
      <c r="I707" s="30"/>
      <c r="J707" s="31"/>
    </row>
    <row r="708" spans="2:10" ht="12.75">
      <c r="B708" s="27"/>
      <c r="C708" s="27"/>
      <c r="D708" s="27"/>
      <c r="E708" s="27"/>
      <c r="F708" s="28"/>
      <c r="G708" s="30"/>
      <c r="H708" s="30"/>
      <c r="I708" s="30"/>
      <c r="J708" s="31"/>
    </row>
    <row r="709" spans="2:10" ht="12.75">
      <c r="B709" s="27"/>
      <c r="C709" s="27"/>
      <c r="D709" s="27"/>
      <c r="E709" s="27"/>
      <c r="F709" s="28"/>
      <c r="G709" s="30"/>
      <c r="H709" s="30"/>
      <c r="I709" s="30"/>
      <c r="J709" s="31"/>
    </row>
    <row r="710" spans="2:10" ht="12.75">
      <c r="B710" s="27"/>
      <c r="C710" s="27"/>
      <c r="D710" s="27"/>
      <c r="E710" s="27"/>
      <c r="F710" s="28"/>
      <c r="G710" s="30"/>
      <c r="H710" s="30"/>
      <c r="I710" s="30"/>
      <c r="J710" s="31"/>
    </row>
    <row r="711" spans="2:10" ht="12.75">
      <c r="B711" s="27"/>
      <c r="C711" s="27"/>
      <c r="D711" s="27"/>
      <c r="E711" s="27"/>
      <c r="F711" s="28"/>
      <c r="G711" s="30"/>
      <c r="H711" s="30"/>
      <c r="I711" s="30"/>
      <c r="J711" s="31"/>
    </row>
    <row r="712" spans="2:10" ht="12.75">
      <c r="B712" s="27"/>
      <c r="C712" s="27"/>
      <c r="D712" s="27"/>
      <c r="E712" s="27"/>
      <c r="F712" s="28"/>
      <c r="G712" s="30"/>
      <c r="H712" s="30"/>
      <c r="I712" s="30"/>
      <c r="J712" s="31"/>
    </row>
    <row r="713" spans="2:10" ht="12.75">
      <c r="B713" s="27"/>
      <c r="C713" s="27"/>
      <c r="D713" s="27"/>
      <c r="E713" s="27"/>
      <c r="F713" s="28"/>
      <c r="G713" s="30"/>
      <c r="H713" s="30"/>
      <c r="I713" s="30"/>
      <c r="J713" s="31"/>
    </row>
    <row r="714" spans="2:10" ht="12.75">
      <c r="B714" s="27"/>
      <c r="C714" s="27"/>
      <c r="D714" s="27"/>
      <c r="E714" s="27"/>
      <c r="F714" s="28"/>
      <c r="G714" s="30"/>
      <c r="H714" s="30"/>
      <c r="I714" s="30"/>
      <c r="J714" s="31"/>
    </row>
    <row r="715" spans="2:10" ht="12.75">
      <c r="B715" s="27"/>
      <c r="C715" s="27"/>
      <c r="D715" s="27"/>
      <c r="E715" s="27"/>
      <c r="F715" s="28"/>
      <c r="G715" s="30"/>
      <c r="H715" s="30"/>
      <c r="I715" s="30"/>
      <c r="J715" s="31"/>
    </row>
    <row r="716" spans="2:10" ht="12.75">
      <c r="B716" s="27"/>
      <c r="C716" s="27"/>
      <c r="D716" s="27"/>
      <c r="E716" s="27"/>
      <c r="F716" s="28"/>
      <c r="G716" s="30"/>
      <c r="H716" s="30"/>
      <c r="I716" s="30"/>
      <c r="J716" s="31"/>
    </row>
    <row r="717" spans="2:10" ht="12.75">
      <c r="B717" s="27"/>
      <c r="C717" s="27"/>
      <c r="D717" s="27"/>
      <c r="E717" s="27"/>
      <c r="F717" s="28"/>
      <c r="G717" s="30"/>
      <c r="H717" s="30"/>
      <c r="I717" s="30"/>
      <c r="J717" s="31"/>
    </row>
    <row r="718" spans="2:10" ht="12.75">
      <c r="B718" s="27"/>
      <c r="C718" s="27"/>
      <c r="D718" s="27"/>
      <c r="E718" s="27"/>
      <c r="F718" s="28"/>
      <c r="G718" s="30"/>
      <c r="H718" s="30"/>
      <c r="I718" s="30"/>
      <c r="J718" s="31"/>
    </row>
    <row r="719" spans="2:10" ht="12.75">
      <c r="B719" s="27"/>
      <c r="C719" s="27"/>
      <c r="D719" s="27"/>
      <c r="E719" s="27"/>
      <c r="F719" s="28"/>
      <c r="G719" s="30"/>
      <c r="H719" s="30"/>
      <c r="I719" s="30"/>
      <c r="J719" s="31"/>
    </row>
    <row r="720" spans="2:10" ht="12.75">
      <c r="B720" s="27"/>
      <c r="C720" s="27"/>
      <c r="D720" s="27"/>
      <c r="E720" s="27"/>
      <c r="F720" s="28"/>
      <c r="G720" s="30"/>
      <c r="H720" s="30"/>
      <c r="I720" s="30"/>
      <c r="J720" s="31"/>
    </row>
    <row r="721" spans="2:10" ht="12.75">
      <c r="B721" s="27"/>
      <c r="C721" s="27"/>
      <c r="D721" s="27"/>
      <c r="E721" s="27"/>
      <c r="F721" s="28"/>
      <c r="G721" s="30"/>
      <c r="H721" s="30"/>
      <c r="I721" s="30"/>
      <c r="J721" s="31"/>
    </row>
    <row r="722" spans="2:10" ht="12.75">
      <c r="B722" s="27"/>
      <c r="C722" s="27"/>
      <c r="D722" s="27"/>
      <c r="E722" s="27"/>
      <c r="F722" s="28"/>
      <c r="G722" s="30"/>
      <c r="H722" s="30"/>
      <c r="I722" s="30"/>
      <c r="J722" s="31"/>
    </row>
    <row r="723" spans="2:10" ht="12.75">
      <c r="B723" s="27"/>
      <c r="C723" s="27"/>
      <c r="D723" s="27"/>
      <c r="E723" s="27"/>
      <c r="F723" s="28"/>
      <c r="G723" s="30"/>
      <c r="H723" s="30"/>
      <c r="I723" s="30"/>
      <c r="J723" s="31"/>
    </row>
    <row r="724" spans="2:10" ht="12.75">
      <c r="B724" s="27"/>
      <c r="C724" s="27"/>
      <c r="D724" s="27"/>
      <c r="E724" s="27"/>
      <c r="F724" s="28"/>
      <c r="G724" s="30"/>
      <c r="H724" s="30"/>
      <c r="I724" s="30"/>
      <c r="J724" s="31"/>
    </row>
    <row r="725" spans="2:10" ht="12.75">
      <c r="B725" s="27"/>
      <c r="C725" s="27"/>
      <c r="D725" s="27"/>
      <c r="E725" s="27"/>
      <c r="F725" s="28"/>
      <c r="G725" s="30"/>
      <c r="H725" s="30"/>
      <c r="I725" s="30"/>
      <c r="J725" s="31"/>
    </row>
    <row r="726" spans="2:10" ht="12.75">
      <c r="B726" s="27"/>
      <c r="C726" s="27"/>
      <c r="D726" s="27"/>
      <c r="E726" s="27"/>
      <c r="F726" s="28"/>
      <c r="G726" s="30"/>
      <c r="H726" s="30"/>
      <c r="I726" s="30"/>
      <c r="J726" s="31"/>
    </row>
    <row r="727" spans="2:10" ht="12.75">
      <c r="B727" s="27"/>
      <c r="C727" s="27"/>
      <c r="D727" s="27"/>
      <c r="E727" s="27"/>
      <c r="F727" s="28"/>
      <c r="G727" s="30"/>
      <c r="H727" s="30"/>
      <c r="I727" s="30"/>
      <c r="J727" s="31"/>
    </row>
    <row r="728" spans="2:10" ht="12.75">
      <c r="B728" s="27"/>
      <c r="C728" s="27"/>
      <c r="D728" s="27"/>
      <c r="E728" s="27"/>
      <c r="F728" s="28"/>
      <c r="G728" s="30"/>
      <c r="H728" s="30"/>
      <c r="I728" s="30"/>
      <c r="J728" s="31"/>
    </row>
    <row r="729" spans="2:10" ht="12.75">
      <c r="B729" s="27"/>
      <c r="C729" s="27"/>
      <c r="D729" s="27"/>
      <c r="E729" s="27"/>
      <c r="F729" s="28"/>
      <c r="G729" s="30"/>
      <c r="H729" s="30"/>
      <c r="I729" s="30"/>
      <c r="J729" s="31"/>
    </row>
    <row r="730" spans="2:10" ht="12.75">
      <c r="B730" s="27"/>
      <c r="C730" s="27"/>
      <c r="D730" s="27"/>
      <c r="E730" s="27"/>
      <c r="F730" s="28"/>
      <c r="G730" s="30"/>
      <c r="H730" s="30"/>
      <c r="I730" s="30"/>
      <c r="J730" s="31"/>
    </row>
    <row r="731" spans="2:10" ht="12.75">
      <c r="B731" s="27"/>
      <c r="C731" s="27"/>
      <c r="D731" s="27"/>
      <c r="E731" s="27"/>
      <c r="F731" s="28"/>
      <c r="G731" s="30"/>
      <c r="H731" s="30"/>
      <c r="I731" s="30"/>
      <c r="J731" s="31"/>
    </row>
    <row r="732" spans="2:10" ht="12.75">
      <c r="B732" s="27"/>
      <c r="C732" s="27"/>
      <c r="D732" s="27"/>
      <c r="E732" s="27"/>
      <c r="F732" s="28"/>
      <c r="G732" s="30"/>
      <c r="H732" s="30"/>
      <c r="I732" s="30"/>
      <c r="J732" s="31"/>
    </row>
    <row r="733" spans="2:10" ht="12.75">
      <c r="B733" s="27"/>
      <c r="C733" s="27"/>
      <c r="D733" s="27"/>
      <c r="E733" s="27"/>
      <c r="F733" s="28"/>
      <c r="G733" s="30"/>
      <c r="H733" s="30"/>
      <c r="I733" s="30"/>
      <c r="J733" s="31"/>
    </row>
    <row r="734" spans="2:10" ht="12.75">
      <c r="B734" s="27"/>
      <c r="C734" s="27"/>
      <c r="D734" s="27"/>
      <c r="E734" s="27"/>
      <c r="F734" s="28"/>
      <c r="G734" s="30"/>
      <c r="H734" s="30"/>
      <c r="I734" s="30"/>
      <c r="J734" s="31"/>
    </row>
    <row r="735" spans="2:10" ht="12.75">
      <c r="B735" s="27"/>
      <c r="C735" s="27"/>
      <c r="D735" s="27"/>
      <c r="E735" s="27"/>
      <c r="F735" s="28"/>
      <c r="G735" s="30"/>
      <c r="H735" s="30"/>
      <c r="I735" s="30"/>
      <c r="J735" s="31"/>
    </row>
    <row r="736" spans="2:10" ht="12.75">
      <c r="B736" s="27"/>
      <c r="C736" s="27"/>
      <c r="D736" s="27"/>
      <c r="E736" s="27"/>
      <c r="F736" s="28"/>
      <c r="G736" s="30"/>
      <c r="H736" s="30"/>
      <c r="I736" s="30"/>
      <c r="J736" s="31"/>
    </row>
    <row r="737" spans="2:10" ht="12.75">
      <c r="B737" s="27"/>
      <c r="C737" s="27"/>
      <c r="D737" s="27"/>
      <c r="E737" s="27"/>
      <c r="F737" s="28"/>
      <c r="G737" s="30"/>
      <c r="H737" s="30"/>
      <c r="I737" s="30"/>
      <c r="J737" s="31"/>
    </row>
    <row r="738" spans="2:10" ht="12.75">
      <c r="B738" s="27"/>
      <c r="C738" s="27"/>
      <c r="D738" s="27"/>
      <c r="E738" s="27"/>
      <c r="F738" s="28"/>
      <c r="G738" s="30"/>
      <c r="H738" s="30"/>
      <c r="I738" s="30"/>
      <c r="J738" s="31"/>
    </row>
    <row r="739" spans="2:10" ht="12.75">
      <c r="B739" s="27"/>
      <c r="C739" s="27"/>
      <c r="D739" s="27"/>
      <c r="E739" s="27"/>
      <c r="F739" s="28"/>
      <c r="G739" s="30"/>
      <c r="H739" s="30"/>
      <c r="I739" s="30"/>
      <c r="J739" s="31"/>
    </row>
    <row r="740" spans="2:10" ht="12.75">
      <c r="B740" s="27"/>
      <c r="C740" s="27"/>
      <c r="D740" s="27"/>
      <c r="E740" s="27"/>
      <c r="F740" s="28"/>
      <c r="G740" s="30"/>
      <c r="H740" s="30"/>
      <c r="I740" s="30"/>
      <c r="J740" s="31"/>
    </row>
    <row r="741" spans="2:10" ht="12.75">
      <c r="B741" s="27"/>
      <c r="C741" s="27"/>
      <c r="D741" s="27"/>
      <c r="E741" s="27"/>
      <c r="F741" s="28"/>
      <c r="G741" s="30"/>
      <c r="H741" s="30"/>
      <c r="I741" s="30"/>
      <c r="J741" s="31"/>
    </row>
    <row r="742" spans="2:10" ht="12.75">
      <c r="B742" s="27"/>
      <c r="C742" s="27"/>
      <c r="D742" s="27"/>
      <c r="E742" s="27"/>
      <c r="F742" s="28"/>
      <c r="G742" s="30"/>
      <c r="H742" s="30"/>
      <c r="I742" s="30"/>
      <c r="J742" s="31"/>
    </row>
    <row r="743" spans="2:10" ht="12.75">
      <c r="B743" s="27"/>
      <c r="C743" s="27"/>
      <c r="D743" s="27"/>
      <c r="E743" s="27"/>
      <c r="F743" s="28"/>
      <c r="G743" s="30"/>
      <c r="H743" s="30"/>
      <c r="I743" s="30"/>
      <c r="J743" s="31"/>
    </row>
    <row r="744" spans="2:10" ht="12.75">
      <c r="B744" s="27"/>
      <c r="C744" s="27"/>
      <c r="D744" s="27"/>
      <c r="E744" s="27"/>
      <c r="F744" s="28"/>
      <c r="G744" s="30"/>
      <c r="H744" s="30"/>
      <c r="I744" s="30"/>
      <c r="J744" s="31"/>
    </row>
    <row r="745" spans="2:10" ht="12.75">
      <c r="B745" s="27"/>
      <c r="C745" s="27"/>
      <c r="D745" s="27"/>
      <c r="E745" s="27"/>
      <c r="F745" s="28"/>
      <c r="G745" s="30"/>
      <c r="H745" s="30"/>
      <c r="I745" s="30"/>
      <c r="J745" s="31"/>
    </row>
    <row r="746" spans="2:10" ht="12.75">
      <c r="B746" s="27"/>
      <c r="C746" s="27"/>
      <c r="D746" s="27"/>
      <c r="E746" s="27"/>
      <c r="F746" s="28"/>
      <c r="G746" s="30"/>
      <c r="H746" s="30"/>
      <c r="I746" s="30"/>
      <c r="J746" s="31"/>
    </row>
    <row r="747" spans="2:10" ht="12.75">
      <c r="B747" s="27"/>
      <c r="C747" s="27"/>
      <c r="D747" s="27"/>
      <c r="E747" s="27"/>
      <c r="F747" s="28"/>
      <c r="G747" s="30"/>
      <c r="H747" s="30"/>
      <c r="I747" s="30"/>
      <c r="J747" s="31"/>
    </row>
    <row r="748" spans="2:10" ht="12.75">
      <c r="B748" s="27"/>
      <c r="C748" s="27"/>
      <c r="D748" s="27"/>
      <c r="E748" s="27"/>
      <c r="F748" s="28"/>
      <c r="G748" s="30"/>
      <c r="H748" s="30"/>
      <c r="I748" s="30"/>
      <c r="J748" s="31"/>
    </row>
    <row r="749" spans="2:10" ht="12.75">
      <c r="B749" s="27"/>
      <c r="C749" s="27"/>
      <c r="D749" s="27"/>
      <c r="E749" s="27"/>
      <c r="F749" s="28"/>
      <c r="G749" s="30"/>
      <c r="H749" s="30"/>
      <c r="I749" s="30"/>
      <c r="J749" s="31"/>
    </row>
    <row r="750" spans="2:10" ht="12.75">
      <c r="B750" s="27"/>
      <c r="C750" s="27"/>
      <c r="D750" s="27"/>
      <c r="E750" s="27"/>
      <c r="F750" s="28"/>
      <c r="G750" s="30"/>
      <c r="H750" s="30"/>
      <c r="I750" s="30"/>
      <c r="J750" s="31"/>
    </row>
    <row r="751" spans="2:10" ht="12.75">
      <c r="B751" s="27"/>
      <c r="C751" s="27"/>
      <c r="D751" s="27"/>
      <c r="E751" s="27"/>
      <c r="F751" s="28"/>
      <c r="G751" s="30"/>
      <c r="H751" s="30"/>
      <c r="I751" s="30"/>
      <c r="J751" s="31"/>
    </row>
    <row r="752" spans="2:10" ht="12.75">
      <c r="B752" s="27"/>
      <c r="C752" s="27"/>
      <c r="D752" s="27"/>
      <c r="E752" s="27"/>
      <c r="F752" s="28"/>
      <c r="G752" s="30"/>
      <c r="H752" s="30"/>
      <c r="I752" s="30"/>
      <c r="J752" s="31"/>
    </row>
    <row r="753" spans="2:10" ht="12.75">
      <c r="B753" s="27"/>
      <c r="C753" s="27"/>
      <c r="D753" s="27"/>
      <c r="E753" s="27"/>
      <c r="F753" s="28"/>
      <c r="G753" s="30"/>
      <c r="H753" s="30"/>
      <c r="I753" s="30"/>
      <c r="J753" s="31"/>
    </row>
    <row r="754" spans="2:10" ht="12.75">
      <c r="B754" s="27"/>
      <c r="C754" s="27"/>
      <c r="D754" s="27"/>
      <c r="E754" s="27"/>
      <c r="F754" s="28"/>
      <c r="G754" s="30"/>
      <c r="H754" s="30"/>
      <c r="I754" s="30"/>
      <c r="J754" s="31"/>
    </row>
    <row r="755" spans="2:10" ht="12.75">
      <c r="B755" s="27"/>
      <c r="C755" s="27"/>
      <c r="D755" s="27"/>
      <c r="E755" s="27"/>
      <c r="F755" s="28"/>
      <c r="G755" s="30"/>
      <c r="H755" s="30"/>
      <c r="I755" s="30"/>
      <c r="J755" s="31"/>
    </row>
    <row r="756" spans="2:10" ht="12.75">
      <c r="B756" s="27"/>
      <c r="C756" s="27"/>
      <c r="D756" s="27"/>
      <c r="E756" s="27"/>
      <c r="F756" s="28"/>
      <c r="G756" s="30"/>
      <c r="H756" s="30"/>
      <c r="I756" s="30"/>
      <c r="J756" s="31"/>
    </row>
    <row r="757" spans="2:10" ht="12.75">
      <c r="B757" s="27"/>
      <c r="C757" s="27"/>
      <c r="D757" s="27"/>
      <c r="E757" s="27"/>
      <c r="F757" s="28"/>
      <c r="G757" s="30"/>
      <c r="H757" s="30"/>
      <c r="I757" s="30"/>
      <c r="J757" s="31"/>
    </row>
    <row r="758" spans="2:10" ht="12.75">
      <c r="B758" s="27"/>
      <c r="C758" s="27"/>
      <c r="D758" s="27"/>
      <c r="E758" s="27"/>
      <c r="F758" s="28"/>
      <c r="G758" s="30"/>
      <c r="H758" s="30"/>
      <c r="I758" s="30"/>
      <c r="J758" s="31"/>
    </row>
    <row r="759" spans="2:10" ht="12.75">
      <c r="B759" s="27"/>
      <c r="C759" s="27"/>
      <c r="D759" s="27"/>
      <c r="E759" s="27"/>
      <c r="F759" s="28"/>
      <c r="G759" s="30"/>
      <c r="H759" s="30"/>
      <c r="I759" s="30"/>
      <c r="J759" s="31"/>
    </row>
    <row r="760" spans="2:10" ht="12.75">
      <c r="B760" s="27"/>
      <c r="C760" s="27"/>
      <c r="D760" s="27"/>
      <c r="E760" s="27"/>
      <c r="F760" s="28"/>
      <c r="G760" s="30"/>
      <c r="H760" s="30"/>
      <c r="I760" s="30"/>
      <c r="J760" s="31"/>
    </row>
    <row r="761" spans="2:10" ht="12.75">
      <c r="B761" s="27"/>
      <c r="C761" s="27"/>
      <c r="D761" s="27"/>
      <c r="E761" s="27"/>
      <c r="F761" s="28"/>
      <c r="G761" s="30"/>
      <c r="H761" s="30"/>
      <c r="I761" s="30"/>
      <c r="J761" s="31"/>
    </row>
    <row r="762" spans="2:10" ht="12.75">
      <c r="B762" s="27"/>
      <c r="C762" s="27"/>
      <c r="D762" s="27"/>
      <c r="E762" s="27"/>
      <c r="F762" s="28"/>
      <c r="G762" s="30"/>
      <c r="H762" s="30"/>
      <c r="I762" s="30"/>
      <c r="J762" s="31"/>
    </row>
    <row r="763" spans="2:10" ht="12.75">
      <c r="B763" s="27"/>
      <c r="C763" s="27"/>
      <c r="D763" s="27"/>
      <c r="E763" s="27"/>
      <c r="F763" s="28"/>
      <c r="G763" s="30"/>
      <c r="H763" s="30"/>
      <c r="I763" s="30"/>
      <c r="J763" s="31"/>
    </row>
    <row r="764" spans="2:10" ht="12.75">
      <c r="B764" s="27"/>
      <c r="C764" s="27"/>
      <c r="D764" s="27"/>
      <c r="E764" s="27"/>
      <c r="F764" s="28"/>
      <c r="G764" s="30"/>
      <c r="H764" s="30"/>
      <c r="I764" s="30"/>
      <c r="J764" s="31"/>
    </row>
    <row r="765" spans="2:10" ht="12.75">
      <c r="B765" s="27"/>
      <c r="C765" s="27"/>
      <c r="D765" s="27"/>
      <c r="E765" s="27"/>
      <c r="F765" s="28"/>
      <c r="G765" s="30"/>
      <c r="H765" s="30"/>
      <c r="I765" s="30"/>
      <c r="J765" s="31"/>
    </row>
    <row r="766" spans="2:10" ht="12.75">
      <c r="B766" s="27"/>
      <c r="C766" s="27"/>
      <c r="D766" s="27"/>
      <c r="E766" s="27"/>
      <c r="F766" s="28"/>
      <c r="G766" s="30"/>
      <c r="H766" s="30"/>
      <c r="I766" s="30"/>
      <c r="J766" s="31"/>
    </row>
    <row r="767" spans="2:10" ht="12.75">
      <c r="B767" s="27"/>
      <c r="C767" s="27"/>
      <c r="D767" s="27"/>
      <c r="E767" s="27"/>
      <c r="F767" s="28"/>
      <c r="G767" s="30"/>
      <c r="H767" s="30"/>
      <c r="I767" s="30"/>
      <c r="J767" s="31"/>
    </row>
    <row r="768" spans="2:10" ht="12.75">
      <c r="B768" s="27"/>
      <c r="C768" s="27"/>
      <c r="D768" s="27"/>
      <c r="E768" s="27"/>
      <c r="F768" s="28"/>
      <c r="G768" s="30"/>
      <c r="H768" s="30"/>
      <c r="I768" s="30"/>
      <c r="J768" s="31"/>
    </row>
    <row r="769" spans="2:10" ht="12.75">
      <c r="B769" s="27"/>
      <c r="C769" s="27"/>
      <c r="D769" s="27"/>
      <c r="E769" s="27"/>
      <c r="F769" s="28"/>
      <c r="G769" s="30"/>
      <c r="H769" s="30"/>
      <c r="I769" s="30"/>
      <c r="J769" s="31"/>
    </row>
    <row r="770" spans="2:10" ht="12.75">
      <c r="B770" s="27"/>
      <c r="C770" s="27"/>
      <c r="D770" s="27"/>
      <c r="E770" s="27"/>
      <c r="F770" s="28"/>
      <c r="G770" s="30"/>
      <c r="H770" s="30"/>
      <c r="I770" s="30"/>
      <c r="J770" s="31"/>
    </row>
    <row r="771" spans="2:10" ht="12.75">
      <c r="B771" s="27"/>
      <c r="C771" s="27"/>
      <c r="D771" s="27"/>
      <c r="E771" s="27"/>
      <c r="F771" s="28"/>
      <c r="G771" s="30"/>
      <c r="H771" s="30"/>
      <c r="I771" s="30"/>
      <c r="J771" s="31"/>
    </row>
    <row r="772" spans="2:10" ht="12.75">
      <c r="B772" s="27"/>
      <c r="C772" s="27"/>
      <c r="D772" s="27"/>
      <c r="E772" s="27"/>
      <c r="F772" s="28"/>
      <c r="G772" s="30"/>
      <c r="H772" s="30"/>
      <c r="I772" s="30"/>
      <c r="J772" s="31"/>
    </row>
    <row r="773" spans="2:10" ht="12.75">
      <c r="B773" s="27"/>
      <c r="C773" s="27"/>
      <c r="D773" s="27"/>
      <c r="E773" s="27"/>
      <c r="F773" s="28"/>
      <c r="G773" s="30"/>
      <c r="H773" s="30"/>
      <c r="I773" s="30"/>
      <c r="J773" s="31"/>
    </row>
    <row r="774" spans="2:10" ht="12.75">
      <c r="B774" s="27"/>
      <c r="C774" s="27"/>
      <c r="D774" s="27"/>
      <c r="E774" s="27"/>
      <c r="F774" s="28"/>
      <c r="G774" s="30"/>
      <c r="H774" s="30"/>
      <c r="I774" s="30"/>
      <c r="J774" s="31"/>
    </row>
    <row r="775" spans="2:10" ht="12.75">
      <c r="B775" s="27"/>
      <c r="C775" s="27"/>
      <c r="D775" s="27"/>
      <c r="E775" s="27"/>
      <c r="F775" s="28"/>
      <c r="G775" s="30"/>
      <c r="H775" s="30"/>
      <c r="I775" s="30"/>
      <c r="J775" s="31"/>
    </row>
    <row r="776" spans="2:10" ht="12.75">
      <c r="B776" s="27"/>
      <c r="C776" s="27"/>
      <c r="D776" s="27"/>
      <c r="E776" s="27"/>
      <c r="F776" s="28"/>
      <c r="G776" s="30"/>
      <c r="H776" s="30"/>
      <c r="I776" s="30"/>
      <c r="J776" s="31"/>
    </row>
    <row r="777" spans="2:10" ht="12.75">
      <c r="B777" s="27"/>
      <c r="C777" s="27"/>
      <c r="D777" s="27"/>
      <c r="E777" s="27"/>
      <c r="F777" s="28"/>
      <c r="G777" s="30"/>
      <c r="H777" s="30"/>
      <c r="I777" s="30"/>
      <c r="J777" s="31"/>
    </row>
    <row r="778" spans="2:10" ht="12.75">
      <c r="B778" s="27"/>
      <c r="C778" s="27"/>
      <c r="D778" s="27"/>
      <c r="E778" s="27"/>
      <c r="F778" s="28"/>
      <c r="G778" s="30"/>
      <c r="H778" s="30"/>
      <c r="I778" s="30"/>
      <c r="J778" s="31"/>
    </row>
    <row r="779" spans="2:10" ht="12.75">
      <c r="B779" s="27"/>
      <c r="C779" s="27"/>
      <c r="D779" s="27"/>
      <c r="E779" s="27"/>
      <c r="F779" s="28"/>
      <c r="G779" s="30"/>
      <c r="H779" s="30"/>
      <c r="I779" s="30"/>
      <c r="J779" s="31"/>
    </row>
    <row r="780" spans="2:10" ht="12.75">
      <c r="B780" s="27"/>
      <c r="C780" s="27"/>
      <c r="D780" s="27"/>
      <c r="E780" s="27"/>
      <c r="F780" s="28"/>
      <c r="G780" s="30"/>
      <c r="H780" s="30"/>
      <c r="I780" s="30"/>
      <c r="J780" s="31"/>
    </row>
    <row r="781" spans="2:10" ht="12.75">
      <c r="B781" s="27"/>
      <c r="C781" s="27"/>
      <c r="D781" s="27"/>
      <c r="E781" s="27"/>
      <c r="F781" s="28"/>
      <c r="G781" s="30"/>
      <c r="H781" s="30"/>
      <c r="I781" s="30"/>
      <c r="J781" s="31"/>
    </row>
    <row r="782" spans="2:10" ht="12.75">
      <c r="B782" s="27"/>
      <c r="C782" s="27"/>
      <c r="D782" s="27"/>
      <c r="E782" s="27"/>
      <c r="F782" s="28"/>
      <c r="G782" s="30"/>
      <c r="H782" s="30"/>
      <c r="I782" s="30"/>
      <c r="J782" s="31"/>
    </row>
    <row r="783" spans="2:10" ht="12.75">
      <c r="B783" s="27"/>
      <c r="C783" s="27"/>
      <c r="D783" s="27"/>
      <c r="E783" s="27"/>
      <c r="F783" s="28"/>
      <c r="G783" s="30"/>
      <c r="H783" s="30"/>
      <c r="I783" s="30"/>
      <c r="J783" s="31"/>
    </row>
    <row r="784" spans="2:10" ht="12.75">
      <c r="B784" s="27"/>
      <c r="C784" s="27"/>
      <c r="D784" s="27"/>
      <c r="E784" s="27"/>
      <c r="F784" s="28"/>
      <c r="G784" s="30"/>
      <c r="H784" s="30"/>
      <c r="I784" s="30"/>
      <c r="J784" s="31"/>
    </row>
    <row r="785" spans="2:10" ht="12.75">
      <c r="B785" s="27"/>
      <c r="C785" s="27"/>
      <c r="D785" s="27"/>
      <c r="E785" s="27"/>
      <c r="F785" s="28"/>
      <c r="G785" s="30"/>
      <c r="H785" s="30"/>
      <c r="I785" s="30"/>
      <c r="J785" s="31"/>
    </row>
    <row r="786" spans="2:10" ht="12.75">
      <c r="B786" s="27"/>
      <c r="C786" s="27"/>
      <c r="D786" s="27"/>
      <c r="E786" s="27"/>
      <c r="F786" s="28"/>
      <c r="G786" s="30"/>
      <c r="H786" s="30"/>
      <c r="I786" s="30"/>
      <c r="J786" s="31"/>
    </row>
    <row r="787" spans="2:10" ht="12.75">
      <c r="B787" s="27"/>
      <c r="C787" s="27"/>
      <c r="D787" s="27"/>
      <c r="E787" s="27"/>
      <c r="F787" s="28"/>
      <c r="G787" s="30"/>
      <c r="H787" s="30"/>
      <c r="I787" s="30"/>
      <c r="J787" s="31"/>
    </row>
    <row r="788" spans="2:10" ht="12.75">
      <c r="B788" s="27"/>
      <c r="C788" s="27"/>
      <c r="D788" s="27"/>
      <c r="E788" s="27"/>
      <c r="F788" s="28"/>
      <c r="G788" s="30"/>
      <c r="H788" s="30"/>
      <c r="I788" s="30"/>
      <c r="J788" s="31"/>
    </row>
    <row r="789" spans="2:10" ht="12.75">
      <c r="B789" s="27"/>
      <c r="C789" s="27"/>
      <c r="D789" s="27"/>
      <c r="E789" s="27"/>
      <c r="F789" s="28"/>
      <c r="G789" s="30"/>
      <c r="H789" s="30"/>
      <c r="I789" s="30"/>
      <c r="J789" s="31"/>
    </row>
    <row r="790" spans="2:10" ht="12.75">
      <c r="B790" s="27"/>
      <c r="C790" s="27"/>
      <c r="D790" s="27"/>
      <c r="E790" s="27"/>
      <c r="F790" s="28"/>
      <c r="G790" s="30"/>
      <c r="H790" s="30"/>
      <c r="I790" s="30"/>
      <c r="J790" s="31"/>
    </row>
    <row r="791" spans="2:10" ht="12.75">
      <c r="B791" s="27"/>
      <c r="C791" s="27"/>
      <c r="D791" s="27"/>
      <c r="E791" s="27"/>
      <c r="F791" s="28"/>
      <c r="G791" s="30"/>
      <c r="H791" s="30"/>
      <c r="I791" s="30"/>
      <c r="J791" s="31"/>
    </row>
    <row r="792" spans="2:10" ht="12.75">
      <c r="B792" s="27"/>
      <c r="C792" s="27"/>
      <c r="D792" s="27"/>
      <c r="E792" s="27"/>
      <c r="F792" s="28"/>
      <c r="G792" s="30"/>
      <c r="H792" s="30"/>
      <c r="I792" s="30"/>
      <c r="J792" s="31"/>
    </row>
    <row r="793" spans="2:10" ht="12.75">
      <c r="B793" s="27"/>
      <c r="C793" s="27"/>
      <c r="D793" s="27"/>
      <c r="E793" s="27"/>
      <c r="F793" s="28"/>
      <c r="G793" s="30"/>
      <c r="H793" s="30"/>
      <c r="I793" s="30"/>
      <c r="J793" s="31"/>
    </row>
    <row r="794" spans="2:10" ht="12.75">
      <c r="B794" s="27"/>
      <c r="C794" s="27"/>
      <c r="D794" s="27"/>
      <c r="E794" s="27"/>
      <c r="F794" s="28"/>
      <c r="G794" s="30"/>
      <c r="H794" s="30"/>
      <c r="I794" s="30"/>
      <c r="J794" s="31"/>
    </row>
    <row r="795" spans="2:10" ht="12.75">
      <c r="B795" s="27"/>
      <c r="C795" s="27"/>
      <c r="D795" s="27"/>
      <c r="E795" s="27"/>
      <c r="F795" s="28"/>
      <c r="G795" s="30"/>
      <c r="H795" s="30"/>
      <c r="I795" s="30"/>
      <c r="J795" s="31"/>
    </row>
    <row r="796" spans="2:10" ht="12.75">
      <c r="B796" s="27"/>
      <c r="C796" s="27"/>
      <c r="D796" s="27"/>
      <c r="E796" s="27"/>
      <c r="F796" s="28"/>
      <c r="G796" s="30"/>
      <c r="H796" s="30"/>
      <c r="I796" s="30"/>
      <c r="J796" s="31"/>
    </row>
    <row r="797" spans="2:10" ht="12.75">
      <c r="B797" s="27"/>
      <c r="C797" s="27"/>
      <c r="D797" s="27"/>
      <c r="E797" s="27"/>
      <c r="F797" s="28"/>
      <c r="G797" s="30"/>
      <c r="H797" s="30"/>
      <c r="I797" s="30"/>
      <c r="J797" s="31"/>
    </row>
    <row r="798" spans="2:10" ht="12.75">
      <c r="B798" s="27"/>
      <c r="C798" s="27"/>
      <c r="D798" s="27"/>
      <c r="E798" s="27"/>
      <c r="F798" s="28"/>
      <c r="G798" s="30"/>
      <c r="H798" s="30"/>
      <c r="I798" s="30"/>
      <c r="J798" s="31"/>
    </row>
    <row r="799" spans="2:10" ht="12.75">
      <c r="B799" s="27"/>
      <c r="C799" s="27"/>
      <c r="D799" s="27"/>
      <c r="E799" s="27"/>
      <c r="F799" s="28"/>
      <c r="G799" s="30"/>
      <c r="H799" s="30"/>
      <c r="I799" s="30"/>
      <c r="J799" s="31"/>
    </row>
    <row r="800" spans="2:10" ht="12.75">
      <c r="B800" s="27"/>
      <c r="C800" s="27"/>
      <c r="D800" s="27"/>
      <c r="E800" s="27"/>
      <c r="F800" s="28"/>
      <c r="G800" s="30"/>
      <c r="H800" s="30"/>
      <c r="I800" s="30"/>
      <c r="J800" s="31"/>
    </row>
    <row r="801" spans="2:10" ht="12.75">
      <c r="B801" s="27"/>
      <c r="C801" s="27"/>
      <c r="D801" s="27"/>
      <c r="E801" s="27"/>
      <c r="F801" s="28"/>
      <c r="G801" s="30"/>
      <c r="H801" s="30"/>
      <c r="I801" s="30"/>
      <c r="J801" s="31"/>
    </row>
    <row r="802" spans="2:10" ht="12.75">
      <c r="B802" s="27"/>
      <c r="C802" s="27"/>
      <c r="D802" s="27"/>
      <c r="E802" s="27"/>
      <c r="F802" s="28"/>
      <c r="G802" s="30"/>
      <c r="H802" s="30"/>
      <c r="I802" s="30"/>
      <c r="J802" s="31"/>
    </row>
    <row r="803" spans="2:10" ht="12.75">
      <c r="B803" s="27"/>
      <c r="C803" s="27"/>
      <c r="D803" s="27"/>
      <c r="E803" s="27"/>
      <c r="F803" s="28"/>
      <c r="G803" s="30"/>
      <c r="H803" s="30"/>
      <c r="I803" s="30"/>
      <c r="J803" s="31"/>
    </row>
    <row r="804" spans="2:10" ht="12.75">
      <c r="B804" s="27"/>
      <c r="C804" s="27"/>
      <c r="D804" s="27"/>
      <c r="E804" s="27"/>
      <c r="F804" s="28"/>
      <c r="G804" s="30"/>
      <c r="H804" s="30"/>
      <c r="I804" s="30"/>
      <c r="J804" s="31"/>
    </row>
    <row r="805" spans="2:10" ht="12.75">
      <c r="B805" s="27"/>
      <c r="C805" s="27"/>
      <c r="D805" s="27"/>
      <c r="E805" s="27"/>
      <c r="F805" s="28"/>
      <c r="G805" s="30"/>
      <c r="H805" s="30"/>
      <c r="I805" s="30"/>
      <c r="J805" s="31"/>
    </row>
    <row r="806" spans="2:10" ht="12.75">
      <c r="B806" s="27"/>
      <c r="C806" s="27"/>
      <c r="D806" s="27"/>
      <c r="E806" s="27"/>
      <c r="F806" s="28"/>
      <c r="G806" s="30"/>
      <c r="H806" s="30"/>
      <c r="I806" s="30"/>
      <c r="J806" s="31"/>
    </row>
    <row r="807" spans="2:10" ht="12.75">
      <c r="B807" s="27"/>
      <c r="C807" s="27"/>
      <c r="D807" s="27"/>
      <c r="E807" s="27"/>
      <c r="F807" s="28"/>
      <c r="G807" s="30"/>
      <c r="H807" s="30"/>
      <c r="I807" s="30"/>
      <c r="J807" s="31"/>
    </row>
    <row r="808" spans="2:10" ht="12.75">
      <c r="B808" s="27"/>
      <c r="C808" s="27"/>
      <c r="D808" s="27"/>
      <c r="E808" s="27"/>
      <c r="F808" s="28"/>
      <c r="G808" s="30"/>
      <c r="H808" s="30"/>
      <c r="I808" s="30"/>
      <c r="J808" s="31"/>
    </row>
    <row r="809" spans="2:10" ht="12.75">
      <c r="B809" s="27"/>
      <c r="C809" s="27"/>
      <c r="D809" s="27"/>
      <c r="E809" s="27"/>
      <c r="F809" s="28"/>
      <c r="G809" s="30"/>
      <c r="H809" s="30"/>
      <c r="I809" s="30"/>
      <c r="J809" s="31"/>
    </row>
    <row r="810" spans="2:10" ht="12.75">
      <c r="B810" s="27"/>
      <c r="C810" s="27"/>
      <c r="D810" s="27"/>
      <c r="E810" s="27"/>
      <c r="F810" s="28"/>
      <c r="G810" s="30"/>
      <c r="H810" s="30"/>
      <c r="I810" s="30"/>
      <c r="J810" s="31"/>
    </row>
    <row r="811" spans="2:10" ht="12.75">
      <c r="B811" s="27"/>
      <c r="C811" s="27"/>
      <c r="D811" s="27"/>
      <c r="E811" s="27"/>
      <c r="F811" s="28"/>
      <c r="G811" s="30"/>
      <c r="H811" s="30"/>
      <c r="I811" s="30"/>
      <c r="J811" s="31"/>
    </row>
    <row r="812" spans="2:10" ht="12.75">
      <c r="B812" s="27"/>
      <c r="C812" s="27"/>
      <c r="D812" s="27"/>
      <c r="E812" s="27"/>
      <c r="F812" s="28"/>
      <c r="G812" s="30"/>
      <c r="H812" s="30"/>
      <c r="I812" s="30"/>
      <c r="J812" s="31"/>
    </row>
    <row r="813" spans="2:10" ht="12.75">
      <c r="B813" s="27"/>
      <c r="C813" s="27"/>
      <c r="D813" s="27"/>
      <c r="E813" s="27"/>
      <c r="F813" s="28"/>
      <c r="G813" s="30"/>
      <c r="H813" s="30"/>
      <c r="I813" s="30"/>
      <c r="J813" s="31"/>
    </row>
    <row r="814" spans="2:10" ht="12.75">
      <c r="B814" s="27"/>
      <c r="C814" s="27"/>
      <c r="D814" s="27"/>
      <c r="E814" s="27"/>
      <c r="F814" s="28"/>
      <c r="G814" s="30"/>
      <c r="H814" s="30"/>
      <c r="I814" s="30"/>
      <c r="J814" s="31"/>
    </row>
    <row r="815" spans="2:10" ht="12.75">
      <c r="B815" s="27"/>
      <c r="C815" s="27"/>
      <c r="D815" s="27"/>
      <c r="E815" s="27"/>
      <c r="F815" s="28"/>
      <c r="G815" s="30"/>
      <c r="H815" s="30"/>
      <c r="I815" s="30"/>
      <c r="J815" s="31"/>
    </row>
    <row r="816" spans="2:10" ht="12.75">
      <c r="B816" s="27"/>
      <c r="C816" s="27"/>
      <c r="D816" s="27"/>
      <c r="E816" s="27"/>
      <c r="F816" s="28"/>
      <c r="G816" s="30"/>
      <c r="H816" s="30"/>
      <c r="I816" s="30"/>
      <c r="J816" s="31"/>
    </row>
    <row r="817" spans="2:10" ht="12.75">
      <c r="B817" s="27"/>
      <c r="C817" s="27"/>
      <c r="D817" s="27"/>
      <c r="E817" s="27"/>
      <c r="F817" s="28"/>
      <c r="G817" s="30"/>
      <c r="H817" s="30"/>
      <c r="I817" s="30"/>
      <c r="J817" s="31"/>
    </row>
    <row r="818" spans="2:10" ht="12.75">
      <c r="B818" s="27"/>
      <c r="C818" s="27"/>
      <c r="D818" s="27"/>
      <c r="E818" s="27"/>
      <c r="F818" s="28"/>
      <c r="G818" s="30"/>
      <c r="H818" s="30"/>
      <c r="I818" s="30"/>
      <c r="J818" s="31"/>
    </row>
    <row r="819" spans="2:10" ht="12.75">
      <c r="B819" s="27"/>
      <c r="C819" s="27"/>
      <c r="D819" s="27"/>
      <c r="E819" s="27"/>
      <c r="F819" s="28"/>
      <c r="G819" s="30"/>
      <c r="H819" s="30"/>
      <c r="I819" s="30"/>
      <c r="J819" s="31"/>
    </row>
    <row r="820" spans="2:10" ht="12.75">
      <c r="B820" s="27"/>
      <c r="C820" s="27"/>
      <c r="D820" s="27"/>
      <c r="E820" s="27"/>
      <c r="F820" s="28"/>
      <c r="G820" s="30"/>
      <c r="H820" s="30"/>
      <c r="I820" s="30"/>
      <c r="J820" s="31"/>
    </row>
    <row r="821" spans="2:10" ht="12.75">
      <c r="B821" s="27"/>
      <c r="C821" s="27"/>
      <c r="D821" s="27"/>
      <c r="E821" s="27"/>
      <c r="F821" s="28"/>
      <c r="G821" s="30"/>
      <c r="H821" s="30"/>
      <c r="I821" s="30"/>
      <c r="J821" s="31"/>
    </row>
    <row r="822" spans="2:10" ht="12.75">
      <c r="B822" s="27"/>
      <c r="C822" s="27"/>
      <c r="D822" s="27"/>
      <c r="E822" s="27"/>
      <c r="F822" s="28"/>
      <c r="G822" s="30"/>
      <c r="H822" s="30"/>
      <c r="I822" s="30"/>
      <c r="J822" s="31"/>
    </row>
    <row r="823" spans="2:10" ht="12.75">
      <c r="B823" s="27"/>
      <c r="C823" s="27"/>
      <c r="D823" s="27"/>
      <c r="E823" s="27"/>
      <c r="F823" s="28"/>
      <c r="G823" s="30"/>
      <c r="H823" s="30"/>
      <c r="I823" s="30"/>
      <c r="J823" s="31"/>
    </row>
    <row r="824" spans="2:10" ht="12.75">
      <c r="B824" s="27"/>
      <c r="C824" s="27"/>
      <c r="D824" s="27"/>
      <c r="E824" s="27"/>
      <c r="F824" s="28"/>
      <c r="G824" s="30"/>
      <c r="H824" s="30"/>
      <c r="I824" s="30"/>
      <c r="J824" s="31"/>
    </row>
    <row r="825" spans="2:10" ht="12.75">
      <c r="B825" s="27"/>
      <c r="C825" s="27"/>
      <c r="D825" s="27"/>
      <c r="E825" s="27"/>
      <c r="F825" s="28"/>
      <c r="G825" s="30"/>
      <c r="H825" s="30"/>
      <c r="I825" s="30"/>
      <c r="J825" s="31"/>
    </row>
    <row r="826" spans="2:10" ht="12.75">
      <c r="B826" s="27"/>
      <c r="C826" s="27"/>
      <c r="D826" s="27"/>
      <c r="E826" s="27"/>
      <c r="F826" s="28"/>
      <c r="G826" s="30"/>
      <c r="H826" s="30"/>
      <c r="I826" s="30"/>
      <c r="J826" s="31"/>
    </row>
    <row r="827" spans="2:10" ht="12.75">
      <c r="B827" s="27"/>
      <c r="C827" s="27"/>
      <c r="D827" s="27"/>
      <c r="E827" s="27"/>
      <c r="F827" s="28"/>
      <c r="G827" s="30"/>
      <c r="H827" s="30"/>
      <c r="I827" s="30"/>
      <c r="J827" s="31"/>
    </row>
    <row r="828" spans="2:10" ht="12.75">
      <c r="B828" s="27"/>
      <c r="C828" s="27"/>
      <c r="D828" s="27"/>
      <c r="E828" s="27"/>
      <c r="F828" s="28"/>
      <c r="G828" s="30"/>
      <c r="H828" s="30"/>
      <c r="I828" s="30"/>
      <c r="J828" s="31"/>
    </row>
    <row r="829" spans="2:10" ht="12.75">
      <c r="B829" s="27"/>
      <c r="C829" s="27"/>
      <c r="D829" s="27"/>
      <c r="E829" s="27"/>
      <c r="F829" s="28"/>
      <c r="G829" s="30"/>
      <c r="H829" s="30"/>
      <c r="I829" s="30"/>
      <c r="J829" s="31"/>
    </row>
    <row r="830" spans="2:10" ht="12.75">
      <c r="B830" s="27"/>
      <c r="C830" s="27"/>
      <c r="D830" s="27"/>
      <c r="E830" s="27"/>
      <c r="F830" s="28"/>
      <c r="G830" s="30"/>
      <c r="H830" s="30"/>
      <c r="I830" s="30"/>
      <c r="J830" s="31"/>
    </row>
    <row r="831" spans="2:10" ht="12.75">
      <c r="B831" s="27"/>
      <c r="C831" s="27"/>
      <c r="D831" s="27"/>
      <c r="E831" s="27"/>
      <c r="F831" s="28"/>
      <c r="G831" s="30"/>
      <c r="H831" s="30"/>
      <c r="I831" s="30"/>
      <c r="J831" s="31"/>
    </row>
    <row r="832" spans="2:10" ht="12.75">
      <c r="B832" s="27"/>
      <c r="C832" s="27"/>
      <c r="D832" s="27"/>
      <c r="E832" s="27"/>
      <c r="F832" s="28"/>
      <c r="G832" s="30"/>
      <c r="H832" s="30"/>
      <c r="I832" s="30"/>
      <c r="J832" s="31"/>
    </row>
    <row r="833" spans="2:10" ht="12.75">
      <c r="B833" s="27"/>
      <c r="C833" s="27"/>
      <c r="D833" s="27"/>
      <c r="E833" s="27"/>
      <c r="F833" s="28"/>
      <c r="G833" s="30"/>
      <c r="H833" s="30"/>
      <c r="I833" s="30"/>
      <c r="J833" s="31"/>
    </row>
    <row r="834" spans="2:10" ht="12.75">
      <c r="B834" s="27"/>
      <c r="C834" s="27"/>
      <c r="D834" s="27"/>
      <c r="E834" s="27"/>
      <c r="F834" s="28"/>
      <c r="G834" s="30"/>
      <c r="H834" s="30"/>
      <c r="I834" s="30"/>
      <c r="J834" s="31"/>
    </row>
    <row r="835" spans="2:10" ht="12.75">
      <c r="B835" s="27"/>
      <c r="C835" s="27"/>
      <c r="D835" s="27"/>
      <c r="E835" s="27"/>
      <c r="F835" s="28"/>
      <c r="G835" s="30"/>
      <c r="H835" s="30"/>
      <c r="I835" s="30"/>
      <c r="J835" s="31"/>
    </row>
    <row r="836" spans="2:10" ht="12.75">
      <c r="B836" s="27"/>
      <c r="C836" s="27"/>
      <c r="D836" s="27"/>
      <c r="E836" s="27"/>
      <c r="F836" s="28"/>
      <c r="G836" s="30"/>
      <c r="H836" s="30"/>
      <c r="I836" s="30"/>
      <c r="J836" s="31"/>
    </row>
    <row r="837" spans="2:10" ht="12.75">
      <c r="B837" s="27"/>
      <c r="C837" s="27"/>
      <c r="D837" s="27"/>
      <c r="E837" s="27"/>
      <c r="F837" s="28"/>
      <c r="G837" s="30"/>
      <c r="H837" s="30"/>
      <c r="I837" s="30"/>
      <c r="J837" s="31"/>
    </row>
    <row r="838" spans="2:10" ht="12.75">
      <c r="B838" s="27"/>
      <c r="C838" s="27"/>
      <c r="D838" s="27"/>
      <c r="E838" s="27"/>
      <c r="F838" s="28"/>
      <c r="G838" s="30"/>
      <c r="H838" s="30"/>
      <c r="I838" s="30"/>
      <c r="J838" s="31"/>
    </row>
    <row r="839" spans="2:10" ht="12.75">
      <c r="B839" s="27"/>
      <c r="C839" s="27"/>
      <c r="D839" s="27"/>
      <c r="E839" s="27"/>
      <c r="F839" s="28"/>
      <c r="G839" s="30"/>
      <c r="H839" s="30"/>
      <c r="I839" s="30"/>
      <c r="J839" s="31"/>
    </row>
    <row r="840" spans="2:10" ht="12.75">
      <c r="B840" s="27"/>
      <c r="C840" s="27"/>
      <c r="D840" s="27"/>
      <c r="E840" s="27"/>
      <c r="F840" s="28"/>
      <c r="G840" s="30"/>
      <c r="H840" s="30"/>
      <c r="I840" s="30"/>
      <c r="J840" s="31"/>
    </row>
    <row r="841" spans="2:10" ht="12.75">
      <c r="B841" s="27"/>
      <c r="C841" s="27"/>
      <c r="D841" s="27"/>
      <c r="E841" s="27"/>
      <c r="F841" s="28"/>
      <c r="G841" s="30"/>
      <c r="H841" s="30"/>
      <c r="I841" s="30"/>
      <c r="J841" s="31"/>
    </row>
    <row r="842" spans="2:10" ht="12.75">
      <c r="B842" s="27"/>
      <c r="C842" s="27"/>
      <c r="D842" s="27"/>
      <c r="E842" s="27"/>
      <c r="F842" s="28"/>
      <c r="G842" s="30"/>
      <c r="H842" s="30"/>
      <c r="I842" s="30"/>
      <c r="J842" s="31"/>
    </row>
    <row r="843" spans="2:10" ht="12.75">
      <c r="B843" s="27"/>
      <c r="C843" s="27"/>
      <c r="D843" s="27"/>
      <c r="E843" s="27"/>
      <c r="F843" s="28"/>
      <c r="G843" s="30"/>
      <c r="H843" s="30"/>
      <c r="I843" s="30"/>
      <c r="J843" s="31"/>
    </row>
    <row r="844" spans="2:10" ht="12.75">
      <c r="B844" s="27"/>
      <c r="C844" s="27"/>
      <c r="D844" s="27"/>
      <c r="E844" s="27"/>
      <c r="F844" s="28"/>
      <c r="G844" s="30"/>
      <c r="H844" s="30"/>
      <c r="I844" s="30"/>
      <c r="J844" s="31"/>
    </row>
    <row r="845" spans="2:10" ht="12.75">
      <c r="B845" s="27"/>
      <c r="C845" s="27"/>
      <c r="D845" s="27"/>
      <c r="E845" s="27"/>
      <c r="F845" s="28"/>
      <c r="G845" s="30"/>
      <c r="H845" s="30"/>
      <c r="I845" s="30"/>
      <c r="J845" s="31"/>
    </row>
    <row r="846" spans="2:10" ht="12.75">
      <c r="B846" s="27"/>
      <c r="C846" s="27"/>
      <c r="D846" s="27"/>
      <c r="E846" s="27"/>
      <c r="F846" s="28"/>
      <c r="G846" s="30"/>
      <c r="H846" s="30"/>
      <c r="I846" s="30"/>
      <c r="J846" s="31"/>
    </row>
    <row r="847" spans="2:10" ht="12.75">
      <c r="B847" s="27"/>
      <c r="C847" s="27"/>
      <c r="D847" s="27"/>
      <c r="E847" s="27"/>
      <c r="F847" s="28"/>
      <c r="G847" s="30"/>
      <c r="H847" s="30"/>
      <c r="I847" s="30"/>
      <c r="J847" s="31"/>
    </row>
    <row r="848" spans="2:10" ht="12.75">
      <c r="B848" s="27"/>
      <c r="C848" s="27"/>
      <c r="D848" s="27"/>
      <c r="E848" s="27"/>
      <c r="F848" s="28"/>
      <c r="G848" s="30"/>
      <c r="H848" s="30"/>
      <c r="I848" s="30"/>
      <c r="J848" s="31"/>
    </row>
    <row r="849" spans="2:10" ht="12.75">
      <c r="B849" s="27"/>
      <c r="C849" s="27"/>
      <c r="D849" s="27"/>
      <c r="E849" s="27"/>
      <c r="F849" s="28"/>
      <c r="G849" s="30"/>
      <c r="H849" s="30"/>
      <c r="I849" s="30"/>
      <c r="J849" s="31"/>
    </row>
    <row r="850" spans="2:10" ht="12.75">
      <c r="B850" s="27"/>
      <c r="C850" s="27"/>
      <c r="D850" s="27"/>
      <c r="E850" s="27"/>
      <c r="F850" s="28"/>
      <c r="G850" s="30"/>
      <c r="H850" s="30"/>
      <c r="I850" s="30"/>
      <c r="J850" s="31"/>
    </row>
    <row r="851" spans="2:10" ht="12.75">
      <c r="B851" s="27"/>
      <c r="C851" s="27"/>
      <c r="D851" s="27"/>
      <c r="E851" s="27"/>
      <c r="F851" s="28"/>
      <c r="G851" s="30"/>
      <c r="H851" s="30"/>
      <c r="I851" s="30"/>
      <c r="J851" s="31"/>
    </row>
    <row r="852" spans="2:10" ht="12.75">
      <c r="B852" s="27"/>
      <c r="C852" s="27"/>
      <c r="D852" s="27"/>
      <c r="E852" s="27"/>
      <c r="F852" s="28"/>
      <c r="G852" s="30"/>
      <c r="H852" s="30"/>
      <c r="I852" s="30"/>
      <c r="J852" s="31"/>
    </row>
    <row r="853" spans="2:10" ht="12.75">
      <c r="B853" s="27"/>
      <c r="C853" s="27"/>
      <c r="D853" s="27"/>
      <c r="E853" s="27"/>
      <c r="F853" s="28"/>
      <c r="G853" s="30"/>
      <c r="H853" s="30"/>
      <c r="I853" s="30"/>
      <c r="J853" s="31"/>
    </row>
    <row r="854" spans="2:10" ht="12.75">
      <c r="B854" s="27"/>
      <c r="C854" s="27"/>
      <c r="D854" s="27"/>
      <c r="E854" s="27"/>
      <c r="F854" s="28"/>
      <c r="G854" s="30"/>
      <c r="H854" s="30"/>
      <c r="I854" s="30"/>
      <c r="J854" s="31"/>
    </row>
    <row r="855" spans="2:10" ht="12.75">
      <c r="B855" s="27"/>
      <c r="C855" s="27"/>
      <c r="D855" s="27"/>
      <c r="E855" s="27"/>
      <c r="F855" s="28"/>
      <c r="G855" s="30"/>
      <c r="H855" s="30"/>
      <c r="I855" s="30"/>
      <c r="J855" s="31"/>
    </row>
    <row r="856" spans="2:10" ht="12.75">
      <c r="B856" s="27"/>
      <c r="C856" s="27"/>
      <c r="D856" s="27"/>
      <c r="E856" s="27"/>
      <c r="F856" s="28"/>
      <c r="G856" s="30"/>
      <c r="H856" s="30"/>
      <c r="I856" s="30"/>
      <c r="J856" s="31"/>
    </row>
    <row r="857" spans="2:10" ht="12.75">
      <c r="B857" s="27"/>
      <c r="C857" s="27"/>
      <c r="D857" s="27"/>
      <c r="E857" s="27"/>
      <c r="F857" s="28"/>
      <c r="G857" s="30"/>
      <c r="H857" s="30"/>
      <c r="I857" s="30"/>
      <c r="J857" s="31"/>
    </row>
    <row r="858" spans="2:10" ht="12.75">
      <c r="B858" s="27"/>
      <c r="C858" s="27"/>
      <c r="D858" s="27"/>
      <c r="E858" s="27"/>
      <c r="F858" s="28"/>
      <c r="G858" s="30"/>
      <c r="H858" s="30"/>
      <c r="I858" s="30"/>
      <c r="J858" s="31"/>
    </row>
    <row r="859" spans="2:10" ht="12.75">
      <c r="B859" s="27"/>
      <c r="C859" s="27"/>
      <c r="D859" s="27"/>
      <c r="E859" s="27"/>
      <c r="F859" s="28"/>
      <c r="G859" s="30"/>
      <c r="H859" s="30"/>
      <c r="I859" s="30"/>
      <c r="J859" s="31"/>
    </row>
    <row r="860" spans="2:10" ht="12.75">
      <c r="B860" s="27"/>
      <c r="C860" s="27"/>
      <c r="D860" s="27"/>
      <c r="E860" s="27"/>
      <c r="F860" s="28"/>
      <c r="G860" s="30"/>
      <c r="H860" s="30"/>
      <c r="I860" s="30"/>
      <c r="J860" s="31"/>
    </row>
    <row r="861" spans="2:10" ht="12.75">
      <c r="B861" s="27"/>
      <c r="C861" s="27"/>
      <c r="D861" s="27"/>
      <c r="E861" s="27"/>
      <c r="F861" s="28"/>
      <c r="G861" s="30"/>
      <c r="H861" s="30"/>
      <c r="I861" s="30"/>
      <c r="J861" s="31"/>
    </row>
    <row r="862" spans="2:10" ht="12.75">
      <c r="B862" s="27"/>
      <c r="C862" s="27"/>
      <c r="D862" s="27"/>
      <c r="E862" s="27"/>
      <c r="F862" s="28"/>
      <c r="G862" s="30"/>
      <c r="H862" s="30"/>
      <c r="I862" s="30"/>
      <c r="J862" s="31"/>
    </row>
    <row r="863" spans="2:10" ht="12.75">
      <c r="B863" s="27"/>
      <c r="C863" s="27"/>
      <c r="D863" s="27"/>
      <c r="E863" s="27"/>
      <c r="F863" s="28"/>
      <c r="G863" s="30"/>
      <c r="H863" s="30"/>
      <c r="I863" s="30"/>
      <c r="J863" s="31"/>
    </row>
    <row r="864" spans="2:10" ht="12.75">
      <c r="B864" s="27"/>
      <c r="C864" s="27"/>
      <c r="D864" s="27"/>
      <c r="E864" s="27"/>
      <c r="F864" s="28"/>
      <c r="G864" s="30"/>
      <c r="H864" s="30"/>
      <c r="I864" s="30"/>
      <c r="J864" s="31"/>
    </row>
    <row r="865" spans="2:10" ht="12.75">
      <c r="B865" s="27"/>
      <c r="C865" s="27"/>
      <c r="D865" s="27"/>
      <c r="E865" s="27"/>
      <c r="F865" s="28"/>
      <c r="G865" s="30"/>
      <c r="H865" s="30"/>
      <c r="I865" s="30"/>
      <c r="J865" s="31"/>
    </row>
    <row r="866" spans="2:10" ht="12.75">
      <c r="B866" s="27"/>
      <c r="C866" s="27"/>
      <c r="D866" s="27"/>
      <c r="E866" s="27"/>
      <c r="F866" s="28"/>
      <c r="G866" s="30"/>
      <c r="H866" s="30"/>
      <c r="I866" s="30"/>
      <c r="J866" s="31"/>
    </row>
    <row r="867" spans="2:10" ht="12.75">
      <c r="B867" s="27"/>
      <c r="C867" s="27"/>
      <c r="D867" s="27"/>
      <c r="E867" s="27"/>
      <c r="F867" s="28"/>
      <c r="G867" s="30"/>
      <c r="H867" s="30"/>
      <c r="I867" s="30"/>
      <c r="J867" s="31"/>
    </row>
    <row r="868" spans="2:10" ht="12.75">
      <c r="B868" s="27"/>
      <c r="C868" s="27"/>
      <c r="D868" s="27"/>
      <c r="E868" s="27"/>
      <c r="F868" s="28"/>
      <c r="G868" s="30"/>
      <c r="H868" s="30"/>
      <c r="I868" s="30"/>
      <c r="J868" s="31"/>
    </row>
    <row r="869" spans="2:10" ht="12.75">
      <c r="B869" s="27"/>
      <c r="C869" s="27"/>
      <c r="D869" s="27"/>
      <c r="E869" s="27"/>
      <c r="F869" s="28"/>
      <c r="G869" s="30"/>
      <c r="H869" s="30"/>
      <c r="I869" s="30"/>
      <c r="J869" s="31"/>
    </row>
    <row r="870" spans="2:10" ht="12.75">
      <c r="B870" s="27"/>
      <c r="C870" s="27"/>
      <c r="D870" s="27"/>
      <c r="E870" s="27"/>
      <c r="F870" s="28"/>
      <c r="G870" s="30"/>
      <c r="H870" s="30"/>
      <c r="I870" s="30"/>
      <c r="J870" s="31"/>
    </row>
    <row r="871" spans="2:10" ht="12.75">
      <c r="B871" s="27"/>
      <c r="C871" s="27"/>
      <c r="D871" s="27"/>
      <c r="E871" s="27"/>
      <c r="F871" s="28"/>
      <c r="G871" s="30"/>
      <c r="H871" s="30"/>
      <c r="I871" s="30"/>
      <c r="J871" s="31"/>
    </row>
    <row r="872" spans="2:10" ht="12.75">
      <c r="B872" s="27"/>
      <c r="C872" s="27"/>
      <c r="D872" s="27"/>
      <c r="E872" s="27"/>
      <c r="F872" s="28"/>
      <c r="G872" s="30"/>
      <c r="H872" s="30"/>
      <c r="I872" s="30"/>
      <c r="J872" s="31"/>
    </row>
    <row r="873" spans="2:10" ht="12.75">
      <c r="B873" s="27"/>
      <c r="C873" s="27"/>
      <c r="D873" s="27"/>
      <c r="E873" s="27"/>
      <c r="F873" s="28"/>
      <c r="G873" s="30"/>
      <c r="H873" s="30"/>
      <c r="I873" s="30"/>
      <c r="J873" s="31"/>
    </row>
    <row r="874" spans="2:10" ht="12.75">
      <c r="B874" s="27"/>
      <c r="C874" s="27"/>
      <c r="D874" s="27"/>
      <c r="E874" s="27"/>
      <c r="F874" s="28"/>
      <c r="G874" s="30"/>
      <c r="H874" s="30"/>
      <c r="I874" s="30"/>
      <c r="J874" s="31"/>
    </row>
    <row r="875" spans="2:10" ht="12.75">
      <c r="B875" s="27"/>
      <c r="C875" s="27"/>
      <c r="D875" s="27"/>
      <c r="E875" s="27"/>
      <c r="F875" s="28"/>
      <c r="G875" s="30"/>
      <c r="H875" s="30"/>
      <c r="I875" s="30"/>
      <c r="J875" s="31"/>
    </row>
    <row r="876" spans="2:10" ht="12.75">
      <c r="B876" s="27"/>
      <c r="C876" s="27"/>
      <c r="D876" s="27"/>
      <c r="E876" s="27"/>
      <c r="F876" s="28"/>
      <c r="G876" s="30"/>
      <c r="H876" s="30"/>
      <c r="I876" s="30"/>
      <c r="J876" s="31"/>
    </row>
    <row r="877" spans="2:10" ht="12.75">
      <c r="B877" s="27"/>
      <c r="C877" s="27"/>
      <c r="D877" s="27"/>
      <c r="E877" s="27"/>
      <c r="F877" s="28"/>
      <c r="G877" s="30"/>
      <c r="H877" s="30"/>
      <c r="I877" s="30"/>
      <c r="J877" s="31"/>
    </row>
    <row r="878" spans="2:10" ht="12.75">
      <c r="B878" s="27"/>
      <c r="C878" s="27"/>
      <c r="D878" s="27"/>
      <c r="E878" s="27"/>
      <c r="F878" s="28"/>
      <c r="G878" s="30"/>
      <c r="H878" s="30"/>
      <c r="I878" s="30"/>
      <c r="J878" s="31"/>
    </row>
    <row r="879" spans="2:10" ht="12.75">
      <c r="B879" s="27"/>
      <c r="C879" s="27"/>
      <c r="D879" s="27"/>
      <c r="E879" s="27"/>
      <c r="F879" s="28"/>
      <c r="G879" s="30"/>
      <c r="H879" s="30"/>
      <c r="I879" s="30"/>
      <c r="J879" s="31"/>
    </row>
    <row r="880" spans="2:10" ht="12.75">
      <c r="B880" s="27"/>
      <c r="C880" s="27"/>
      <c r="D880" s="27"/>
      <c r="E880" s="27"/>
      <c r="F880" s="28"/>
      <c r="G880" s="30"/>
      <c r="H880" s="30"/>
      <c r="I880" s="30"/>
      <c r="J880" s="31"/>
    </row>
    <row r="881" spans="2:10" ht="12.75">
      <c r="B881" s="27"/>
      <c r="C881" s="27"/>
      <c r="D881" s="27"/>
      <c r="E881" s="27"/>
      <c r="F881" s="28"/>
      <c r="G881" s="30"/>
      <c r="H881" s="30"/>
      <c r="I881" s="30"/>
      <c r="J881" s="31"/>
    </row>
    <row r="882" spans="2:10" ht="12.75">
      <c r="B882" s="27"/>
      <c r="C882" s="27"/>
      <c r="D882" s="27"/>
      <c r="E882" s="27"/>
      <c r="F882" s="28"/>
      <c r="G882" s="30"/>
      <c r="H882" s="30"/>
      <c r="I882" s="30"/>
      <c r="J882" s="31"/>
    </row>
    <row r="883" spans="2:10" ht="12.75">
      <c r="B883" s="27"/>
      <c r="C883" s="27"/>
      <c r="D883" s="27"/>
      <c r="E883" s="27"/>
      <c r="F883" s="28"/>
      <c r="G883" s="30"/>
      <c r="H883" s="30"/>
      <c r="I883" s="30"/>
      <c r="J883" s="31"/>
    </row>
    <row r="884" spans="2:10" ht="12.75">
      <c r="B884" s="27"/>
      <c r="C884" s="27"/>
      <c r="D884" s="27"/>
      <c r="E884" s="27"/>
      <c r="F884" s="28"/>
      <c r="G884" s="30"/>
      <c r="H884" s="30"/>
      <c r="I884" s="30"/>
      <c r="J884" s="31"/>
    </row>
    <row r="885" spans="2:10" ht="12.75">
      <c r="B885" s="27"/>
      <c r="C885" s="27"/>
      <c r="D885" s="27"/>
      <c r="E885" s="27"/>
      <c r="F885" s="28"/>
      <c r="G885" s="30"/>
      <c r="H885" s="30"/>
      <c r="I885" s="30"/>
      <c r="J885" s="31"/>
    </row>
    <row r="886" spans="2:10" ht="12.75">
      <c r="B886" s="27"/>
      <c r="C886" s="27"/>
      <c r="D886" s="27"/>
      <c r="E886" s="27"/>
      <c r="F886" s="28"/>
      <c r="G886" s="30"/>
      <c r="H886" s="30"/>
      <c r="I886" s="30"/>
      <c r="J886" s="31"/>
    </row>
    <row r="887" spans="2:10" ht="12.75">
      <c r="B887" s="27"/>
      <c r="C887" s="27"/>
      <c r="D887" s="27"/>
      <c r="E887" s="27"/>
      <c r="F887" s="28"/>
      <c r="G887" s="30"/>
      <c r="H887" s="30"/>
      <c r="I887" s="30"/>
      <c r="J887" s="31"/>
    </row>
    <row r="888" spans="2:10" ht="12.75">
      <c r="B888" s="27"/>
      <c r="C888" s="27"/>
      <c r="D888" s="27"/>
      <c r="E888" s="27"/>
      <c r="F888" s="28"/>
      <c r="G888" s="30"/>
      <c r="H888" s="30"/>
      <c r="I888" s="30"/>
      <c r="J888" s="31"/>
    </row>
    <row r="889" spans="2:10" ht="12.75">
      <c r="B889" s="27"/>
      <c r="C889" s="27"/>
      <c r="D889" s="27"/>
      <c r="E889" s="27"/>
      <c r="F889" s="28"/>
      <c r="G889" s="30"/>
      <c r="H889" s="30"/>
      <c r="I889" s="30"/>
      <c r="J889" s="31"/>
    </row>
    <row r="890" spans="2:10" ht="12.75">
      <c r="B890" s="27"/>
      <c r="C890" s="27"/>
      <c r="D890" s="27"/>
      <c r="E890" s="27"/>
      <c r="F890" s="28"/>
      <c r="G890" s="30"/>
      <c r="H890" s="30"/>
      <c r="I890" s="30"/>
      <c r="J890" s="31"/>
    </row>
    <row r="891" spans="2:10" ht="12.75">
      <c r="B891" s="27"/>
      <c r="C891" s="27"/>
      <c r="D891" s="27"/>
      <c r="E891" s="27"/>
      <c r="F891" s="28"/>
      <c r="G891" s="30"/>
      <c r="H891" s="30"/>
      <c r="I891" s="30"/>
      <c r="J891" s="31"/>
    </row>
    <row r="892" spans="2:10" ht="12.75">
      <c r="B892" s="27"/>
      <c r="C892" s="27"/>
      <c r="D892" s="27"/>
      <c r="E892" s="27"/>
      <c r="F892" s="28"/>
      <c r="G892" s="30"/>
      <c r="H892" s="30"/>
      <c r="I892" s="30"/>
      <c r="J892" s="31"/>
    </row>
    <row r="893" spans="2:10" ht="12.75">
      <c r="B893" s="27"/>
      <c r="C893" s="27"/>
      <c r="D893" s="27"/>
      <c r="E893" s="27"/>
      <c r="F893" s="28"/>
      <c r="G893" s="30"/>
      <c r="H893" s="30"/>
      <c r="I893" s="30"/>
      <c r="J893" s="31"/>
    </row>
    <row r="894" spans="2:10" ht="12.75">
      <c r="B894" s="27"/>
      <c r="C894" s="27"/>
      <c r="D894" s="27"/>
      <c r="E894" s="27"/>
      <c r="F894" s="28"/>
      <c r="G894" s="30"/>
      <c r="H894" s="30"/>
      <c r="I894" s="30"/>
      <c r="J894" s="31"/>
    </row>
    <row r="895" spans="2:10" ht="12.75">
      <c r="B895" s="27"/>
      <c r="C895" s="27"/>
      <c r="D895" s="27"/>
      <c r="E895" s="27"/>
      <c r="F895" s="28"/>
      <c r="G895" s="30"/>
      <c r="H895" s="30"/>
      <c r="I895" s="30"/>
      <c r="J895" s="31"/>
    </row>
    <row r="896" spans="2:10" ht="12.75">
      <c r="B896" s="27"/>
      <c r="C896" s="27"/>
      <c r="D896" s="27"/>
      <c r="E896" s="27"/>
      <c r="F896" s="28"/>
      <c r="G896" s="30"/>
      <c r="H896" s="30"/>
      <c r="I896" s="30"/>
      <c r="J896" s="31"/>
    </row>
    <row r="897" spans="2:10" ht="12.75">
      <c r="B897" s="27"/>
      <c r="C897" s="27"/>
      <c r="D897" s="27"/>
      <c r="E897" s="27"/>
      <c r="F897" s="28"/>
      <c r="G897" s="30"/>
      <c r="H897" s="30"/>
      <c r="I897" s="30"/>
      <c r="J897" s="31"/>
    </row>
    <row r="898" spans="2:10" ht="12.75">
      <c r="B898" s="27"/>
      <c r="C898" s="27"/>
      <c r="D898" s="27"/>
      <c r="E898" s="27"/>
      <c r="F898" s="28"/>
      <c r="G898" s="30"/>
      <c r="H898" s="30"/>
      <c r="I898" s="30"/>
      <c r="J898" s="31"/>
    </row>
    <row r="899" spans="2:10" ht="12.75">
      <c r="B899" s="27"/>
      <c r="C899" s="27"/>
      <c r="D899" s="27"/>
      <c r="E899" s="27"/>
      <c r="F899" s="28"/>
      <c r="G899" s="30"/>
      <c r="H899" s="30"/>
      <c r="I899" s="30"/>
      <c r="J899" s="31"/>
    </row>
    <row r="900" spans="2:10" ht="12.75">
      <c r="B900" s="27"/>
      <c r="C900" s="27"/>
      <c r="D900" s="27"/>
      <c r="E900" s="27"/>
      <c r="F900" s="28"/>
      <c r="G900" s="30"/>
      <c r="H900" s="30"/>
      <c r="I900" s="30"/>
      <c r="J900" s="31"/>
    </row>
    <row r="901" spans="2:10" ht="12.75">
      <c r="B901" s="27"/>
      <c r="C901" s="27"/>
      <c r="D901" s="27"/>
      <c r="E901" s="27"/>
      <c r="F901" s="28"/>
      <c r="G901" s="30"/>
      <c r="H901" s="30"/>
      <c r="I901" s="30"/>
      <c r="J901" s="31"/>
    </row>
    <row r="902" spans="2:10" ht="12.75">
      <c r="B902" s="27"/>
      <c r="C902" s="27"/>
      <c r="D902" s="27"/>
      <c r="E902" s="27"/>
      <c r="F902" s="28"/>
      <c r="G902" s="30"/>
      <c r="H902" s="30"/>
      <c r="I902" s="30"/>
      <c r="J902" s="31"/>
    </row>
    <row r="903" spans="2:10" ht="12.75">
      <c r="B903" s="27"/>
      <c r="C903" s="27"/>
      <c r="D903" s="27"/>
      <c r="E903" s="27"/>
      <c r="F903" s="28"/>
      <c r="G903" s="30"/>
      <c r="H903" s="30"/>
      <c r="I903" s="30"/>
      <c r="J903" s="31"/>
    </row>
    <row r="904" spans="2:10" ht="12.75">
      <c r="B904" s="27"/>
      <c r="C904" s="27"/>
      <c r="D904" s="27"/>
      <c r="E904" s="27"/>
      <c r="F904" s="28"/>
      <c r="G904" s="30"/>
      <c r="H904" s="30"/>
      <c r="I904" s="30"/>
      <c r="J904" s="31"/>
    </row>
    <row r="905" spans="2:10" ht="12.75">
      <c r="B905" s="27"/>
      <c r="C905" s="27"/>
      <c r="D905" s="27"/>
      <c r="E905" s="27"/>
      <c r="F905" s="28"/>
      <c r="G905" s="30"/>
      <c r="H905" s="30"/>
      <c r="I905" s="30"/>
      <c r="J905" s="31"/>
    </row>
    <row r="906" spans="2:10" ht="12.75">
      <c r="B906" s="27"/>
      <c r="C906" s="27"/>
      <c r="D906" s="27"/>
      <c r="E906" s="27"/>
      <c r="F906" s="28"/>
      <c r="G906" s="30"/>
      <c r="H906" s="30"/>
      <c r="I906" s="30"/>
      <c r="J906" s="31"/>
    </row>
    <row r="907" spans="2:10" ht="12.75">
      <c r="B907" s="27"/>
      <c r="C907" s="27"/>
      <c r="D907" s="27"/>
      <c r="E907" s="27"/>
      <c r="F907" s="28"/>
      <c r="G907" s="30"/>
      <c r="H907" s="30"/>
      <c r="I907" s="30"/>
      <c r="J907" s="31"/>
    </row>
    <row r="908" spans="2:10" ht="12.75">
      <c r="B908" s="27"/>
      <c r="C908" s="27"/>
      <c r="D908" s="27"/>
      <c r="E908" s="27"/>
      <c r="F908" s="28"/>
      <c r="G908" s="30"/>
      <c r="H908" s="30"/>
      <c r="I908" s="30"/>
      <c r="J908" s="31"/>
    </row>
    <row r="909" spans="2:10" ht="12.75">
      <c r="B909" s="27"/>
      <c r="C909" s="27"/>
      <c r="D909" s="27"/>
      <c r="E909" s="27"/>
      <c r="F909" s="28"/>
      <c r="G909" s="30"/>
      <c r="H909" s="30"/>
      <c r="I909" s="30"/>
      <c r="J909" s="31"/>
    </row>
    <row r="910" spans="2:10" ht="12.75">
      <c r="B910" s="27"/>
      <c r="C910" s="27"/>
      <c r="D910" s="27"/>
      <c r="E910" s="27"/>
      <c r="F910" s="28"/>
      <c r="G910" s="30"/>
      <c r="H910" s="30"/>
      <c r="I910" s="30"/>
      <c r="J910" s="31"/>
    </row>
    <row r="911" spans="2:10" ht="12.75">
      <c r="B911" s="27"/>
      <c r="C911" s="27"/>
      <c r="D911" s="27"/>
      <c r="E911" s="27"/>
      <c r="F911" s="28"/>
      <c r="G911" s="30"/>
      <c r="H911" s="30"/>
      <c r="I911" s="30"/>
      <c r="J911" s="31"/>
    </row>
    <row r="912" spans="2:10" ht="12.75">
      <c r="B912" s="27"/>
      <c r="C912" s="27"/>
      <c r="D912" s="27"/>
      <c r="E912" s="27"/>
      <c r="F912" s="28"/>
      <c r="G912" s="30"/>
      <c r="H912" s="30"/>
      <c r="I912" s="30"/>
      <c r="J912" s="31"/>
    </row>
    <row r="913" spans="2:10" ht="12.75">
      <c r="B913" s="27"/>
      <c r="C913" s="27"/>
      <c r="D913" s="27"/>
      <c r="E913" s="27"/>
      <c r="F913" s="28"/>
      <c r="G913" s="30"/>
      <c r="H913" s="30"/>
      <c r="I913" s="30"/>
      <c r="J913" s="31"/>
    </row>
    <row r="914" spans="2:10" ht="12.75">
      <c r="B914" s="27"/>
      <c r="C914" s="27"/>
      <c r="D914" s="27"/>
      <c r="E914" s="27"/>
      <c r="F914" s="28"/>
      <c r="G914" s="30"/>
      <c r="H914" s="30"/>
      <c r="I914" s="30"/>
      <c r="J914" s="31"/>
    </row>
    <row r="915" spans="2:10" ht="12.75">
      <c r="B915" s="27"/>
      <c r="C915" s="27"/>
      <c r="D915" s="27"/>
      <c r="E915" s="27"/>
      <c r="F915" s="28"/>
      <c r="G915" s="30"/>
      <c r="H915" s="30"/>
      <c r="I915" s="30"/>
      <c r="J915" s="31"/>
    </row>
    <row r="916" spans="2:10" ht="12.75">
      <c r="B916" s="27"/>
      <c r="C916" s="27"/>
      <c r="D916" s="27"/>
      <c r="E916" s="27"/>
      <c r="F916" s="28"/>
      <c r="G916" s="30"/>
      <c r="H916" s="30"/>
      <c r="I916" s="30"/>
      <c r="J916" s="31"/>
    </row>
    <row r="917" spans="2:10" ht="12.75">
      <c r="B917" s="27"/>
      <c r="C917" s="27"/>
      <c r="D917" s="27"/>
      <c r="E917" s="27"/>
      <c r="F917" s="28"/>
      <c r="G917" s="30"/>
      <c r="H917" s="30"/>
      <c r="I917" s="30"/>
      <c r="J917" s="31"/>
    </row>
    <row r="918" spans="2:10" ht="12.75">
      <c r="B918" s="27"/>
      <c r="C918" s="27"/>
      <c r="D918" s="27"/>
      <c r="E918" s="27"/>
      <c r="F918" s="28"/>
      <c r="G918" s="30"/>
      <c r="H918" s="30"/>
      <c r="I918" s="30"/>
      <c r="J918" s="31"/>
    </row>
    <row r="919" spans="2:10" ht="12.75">
      <c r="B919" s="27"/>
      <c r="C919" s="27"/>
      <c r="D919" s="27"/>
      <c r="E919" s="27"/>
      <c r="F919" s="28"/>
      <c r="G919" s="30"/>
      <c r="H919" s="30"/>
      <c r="I919" s="30"/>
      <c r="J919" s="31"/>
    </row>
    <row r="920" spans="2:10" ht="12.75">
      <c r="B920" s="27"/>
      <c r="C920" s="27"/>
      <c r="D920" s="27"/>
      <c r="E920" s="27"/>
      <c r="F920" s="28"/>
      <c r="G920" s="30"/>
      <c r="H920" s="30"/>
      <c r="I920" s="30"/>
      <c r="J920" s="31"/>
    </row>
    <row r="921" spans="2:10" ht="12.75">
      <c r="B921" s="27"/>
      <c r="C921" s="27"/>
      <c r="D921" s="27"/>
      <c r="E921" s="27"/>
      <c r="F921" s="28"/>
      <c r="G921" s="30"/>
      <c r="H921" s="30"/>
      <c r="I921" s="30"/>
      <c r="J921" s="31"/>
    </row>
    <row r="922" spans="2:10" ht="12.75">
      <c r="B922" s="27"/>
      <c r="C922" s="27"/>
      <c r="D922" s="27"/>
      <c r="E922" s="27"/>
      <c r="F922" s="28"/>
      <c r="G922" s="30"/>
      <c r="H922" s="30"/>
      <c r="I922" s="30"/>
      <c r="J922" s="31"/>
    </row>
    <row r="923" spans="2:10" ht="12.75">
      <c r="B923" s="27"/>
      <c r="C923" s="27"/>
      <c r="D923" s="27"/>
      <c r="E923" s="27"/>
      <c r="F923" s="28"/>
      <c r="G923" s="30"/>
      <c r="H923" s="30"/>
      <c r="I923" s="30"/>
      <c r="J923" s="31"/>
    </row>
    <row r="924" spans="2:10" ht="12.75">
      <c r="B924" s="27"/>
      <c r="C924" s="27"/>
      <c r="D924" s="27"/>
      <c r="E924" s="27"/>
      <c r="F924" s="28"/>
      <c r="G924" s="30"/>
      <c r="H924" s="30"/>
      <c r="I924" s="30"/>
      <c r="J924" s="31"/>
    </row>
    <row r="925" spans="2:10" ht="12.75">
      <c r="B925" s="27"/>
      <c r="C925" s="27"/>
      <c r="D925" s="27"/>
      <c r="E925" s="27"/>
      <c r="F925" s="28"/>
      <c r="G925" s="30"/>
      <c r="H925" s="30"/>
      <c r="I925" s="30"/>
      <c r="J925" s="31"/>
    </row>
    <row r="926" spans="2:10" ht="12.75">
      <c r="B926" s="27"/>
      <c r="C926" s="27"/>
      <c r="D926" s="27"/>
      <c r="E926" s="27"/>
      <c r="F926" s="28"/>
      <c r="G926" s="30"/>
      <c r="H926" s="30"/>
      <c r="I926" s="30"/>
      <c r="J926" s="31"/>
    </row>
    <row r="927" spans="2:10" ht="12.75">
      <c r="B927" s="27"/>
      <c r="C927" s="27"/>
      <c r="D927" s="27"/>
      <c r="E927" s="27"/>
      <c r="F927" s="28"/>
      <c r="G927" s="30"/>
      <c r="H927" s="30"/>
      <c r="I927" s="30"/>
      <c r="J927" s="31"/>
    </row>
    <row r="928" spans="2:10" ht="12.75">
      <c r="B928" s="27"/>
      <c r="C928" s="27"/>
      <c r="D928" s="27"/>
      <c r="E928" s="27"/>
      <c r="F928" s="28"/>
      <c r="G928" s="30"/>
      <c r="H928" s="30"/>
      <c r="I928" s="30"/>
      <c r="J928" s="31"/>
    </row>
    <row r="929" spans="2:10" ht="12.75">
      <c r="B929" s="27"/>
      <c r="C929" s="27"/>
      <c r="D929" s="27"/>
      <c r="E929" s="27"/>
      <c r="F929" s="28"/>
      <c r="G929" s="30"/>
      <c r="H929" s="30"/>
      <c r="I929" s="30"/>
      <c r="J929" s="31"/>
    </row>
    <row r="930" spans="2:10" ht="12.75">
      <c r="B930" s="27"/>
      <c r="C930" s="27"/>
      <c r="D930" s="27"/>
      <c r="E930" s="27"/>
      <c r="F930" s="28"/>
      <c r="G930" s="30"/>
      <c r="H930" s="30"/>
      <c r="I930" s="30"/>
      <c r="J930" s="31"/>
    </row>
    <row r="931" spans="2:10" ht="12.75">
      <c r="B931" s="27"/>
      <c r="C931" s="27"/>
      <c r="D931" s="27"/>
      <c r="E931" s="27"/>
      <c r="F931" s="28"/>
      <c r="G931" s="30"/>
      <c r="H931" s="30"/>
      <c r="I931" s="30"/>
      <c r="J931" s="31"/>
    </row>
    <row r="932" spans="2:10" ht="12.75">
      <c r="B932" s="27"/>
      <c r="C932" s="27"/>
      <c r="D932" s="27"/>
      <c r="E932" s="27"/>
      <c r="F932" s="28"/>
      <c r="G932" s="30"/>
      <c r="H932" s="30"/>
      <c r="I932" s="30"/>
      <c r="J932" s="31"/>
    </row>
    <row r="933" spans="2:10" ht="12.75">
      <c r="B933" s="27"/>
      <c r="C933" s="27"/>
      <c r="D933" s="27"/>
      <c r="E933" s="27"/>
      <c r="F933" s="28"/>
      <c r="G933" s="30"/>
      <c r="H933" s="30"/>
      <c r="I933" s="30"/>
      <c r="J933" s="31"/>
    </row>
    <row r="934" spans="2:10" ht="12.75">
      <c r="B934" s="27"/>
      <c r="C934" s="27"/>
      <c r="D934" s="27"/>
      <c r="E934" s="27"/>
      <c r="F934" s="28"/>
      <c r="G934" s="30"/>
      <c r="H934" s="30"/>
      <c r="I934" s="30"/>
      <c r="J934" s="31"/>
    </row>
    <row r="935" spans="2:10" ht="12.75">
      <c r="B935" s="27"/>
      <c r="C935" s="27"/>
      <c r="D935" s="27"/>
      <c r="E935" s="27"/>
      <c r="F935" s="28"/>
      <c r="G935" s="30"/>
      <c r="H935" s="30"/>
      <c r="I935" s="30"/>
      <c r="J935" s="31"/>
    </row>
    <row r="936" spans="2:10" ht="12.75">
      <c r="B936" s="27"/>
      <c r="C936" s="27"/>
      <c r="D936" s="27"/>
      <c r="E936" s="27"/>
      <c r="F936" s="28"/>
      <c r="G936" s="30"/>
      <c r="H936" s="30"/>
      <c r="I936" s="30"/>
      <c r="J936" s="31"/>
    </row>
    <row r="937" spans="2:10" ht="12.75">
      <c r="B937" s="27"/>
      <c r="C937" s="27"/>
      <c r="D937" s="27"/>
      <c r="E937" s="27"/>
      <c r="F937" s="28"/>
      <c r="G937" s="30"/>
      <c r="H937" s="30"/>
      <c r="I937" s="30"/>
      <c r="J937" s="31"/>
    </row>
    <row r="938" spans="2:10" ht="12.75">
      <c r="B938" s="27"/>
      <c r="C938" s="27"/>
      <c r="D938" s="27"/>
      <c r="E938" s="27"/>
      <c r="F938" s="28"/>
      <c r="G938" s="30"/>
      <c r="H938" s="30"/>
      <c r="I938" s="30"/>
      <c r="J938" s="31"/>
    </row>
    <row r="939" spans="2:10" ht="12.75">
      <c r="B939" s="27"/>
      <c r="C939" s="27"/>
      <c r="D939" s="27"/>
      <c r="E939" s="27"/>
      <c r="F939" s="28"/>
      <c r="G939" s="30"/>
      <c r="H939" s="30"/>
      <c r="I939" s="30"/>
      <c r="J939" s="31"/>
    </row>
    <row r="940" spans="2:10" ht="12.75">
      <c r="B940" s="27"/>
      <c r="C940" s="27"/>
      <c r="D940" s="27"/>
      <c r="E940" s="27"/>
      <c r="F940" s="28"/>
      <c r="G940" s="30"/>
      <c r="H940" s="30"/>
      <c r="I940" s="30"/>
      <c r="J940" s="31"/>
    </row>
    <row r="941" spans="2:10" ht="12.75">
      <c r="B941" s="27"/>
      <c r="C941" s="27"/>
      <c r="D941" s="27"/>
      <c r="E941" s="27"/>
      <c r="F941" s="28"/>
      <c r="G941" s="30"/>
      <c r="H941" s="30"/>
      <c r="I941" s="30"/>
      <c r="J941" s="31"/>
    </row>
    <row r="942" spans="2:10" ht="12.75">
      <c r="B942" s="27"/>
      <c r="C942" s="27"/>
      <c r="D942" s="27"/>
      <c r="E942" s="27"/>
      <c r="F942" s="28"/>
      <c r="G942" s="30"/>
      <c r="H942" s="30"/>
      <c r="I942" s="30"/>
      <c r="J942" s="31"/>
    </row>
    <row r="943" spans="2:10" ht="12.75">
      <c r="B943" s="27"/>
      <c r="C943" s="27"/>
      <c r="D943" s="27"/>
      <c r="E943" s="27"/>
      <c r="F943" s="28"/>
      <c r="G943" s="30"/>
      <c r="H943" s="30"/>
      <c r="I943" s="30"/>
      <c r="J943" s="31"/>
    </row>
    <row r="944" spans="2:10" ht="12.75">
      <c r="B944" s="27"/>
      <c r="C944" s="27"/>
      <c r="D944" s="27"/>
      <c r="E944" s="27"/>
      <c r="F944" s="28"/>
      <c r="G944" s="30"/>
      <c r="H944" s="30"/>
      <c r="I944" s="30"/>
      <c r="J944" s="31"/>
    </row>
    <row r="945" spans="2:10" ht="12.75">
      <c r="B945" s="27"/>
      <c r="C945" s="27"/>
      <c r="D945" s="27"/>
      <c r="E945" s="27"/>
      <c r="F945" s="28"/>
      <c r="G945" s="30"/>
      <c r="H945" s="30"/>
      <c r="I945" s="30"/>
      <c r="J945" s="31"/>
    </row>
    <row r="946" spans="2:10" ht="12.75">
      <c r="B946" s="27"/>
      <c r="C946" s="27"/>
      <c r="D946" s="27"/>
      <c r="E946" s="27"/>
      <c r="F946" s="28"/>
      <c r="G946" s="30"/>
      <c r="H946" s="30"/>
      <c r="I946" s="30"/>
      <c r="J946" s="31"/>
    </row>
    <row r="947" spans="2:10" ht="12.75">
      <c r="B947" s="27"/>
      <c r="C947" s="27"/>
      <c r="D947" s="27"/>
      <c r="E947" s="27"/>
      <c r="F947" s="28"/>
      <c r="G947" s="30"/>
      <c r="H947" s="30"/>
      <c r="I947" s="30"/>
      <c r="J947" s="31"/>
    </row>
    <row r="948" spans="2:10" ht="12.75">
      <c r="B948" s="27"/>
      <c r="C948" s="27"/>
      <c r="D948" s="27"/>
      <c r="E948" s="27"/>
      <c r="F948" s="28"/>
      <c r="G948" s="30"/>
      <c r="H948" s="30"/>
      <c r="I948" s="30"/>
      <c r="J948" s="31"/>
    </row>
    <row r="949" spans="2:10" ht="12.75">
      <c r="B949" s="27"/>
      <c r="C949" s="27"/>
      <c r="D949" s="27"/>
      <c r="E949" s="27"/>
      <c r="F949" s="28"/>
      <c r="G949" s="30"/>
      <c r="H949" s="30"/>
      <c r="I949" s="30"/>
      <c r="J949" s="31"/>
    </row>
    <row r="950" spans="2:10" ht="12.75">
      <c r="B950" s="27"/>
      <c r="C950" s="27"/>
      <c r="D950" s="27"/>
      <c r="E950" s="27"/>
      <c r="F950" s="28"/>
      <c r="G950" s="30"/>
      <c r="H950" s="30"/>
      <c r="I950" s="30"/>
      <c r="J950" s="31"/>
    </row>
    <row r="951" spans="2:10" ht="12.75">
      <c r="B951" s="27"/>
      <c r="C951" s="27"/>
      <c r="D951" s="27"/>
      <c r="E951" s="27"/>
      <c r="F951" s="28"/>
      <c r="G951" s="30"/>
      <c r="H951" s="30"/>
      <c r="I951" s="30"/>
      <c r="J951" s="31"/>
    </row>
    <row r="952" spans="2:10" ht="12.75">
      <c r="B952" s="27"/>
      <c r="C952" s="27"/>
      <c r="D952" s="27"/>
      <c r="E952" s="27"/>
      <c r="F952" s="28"/>
      <c r="G952" s="30"/>
      <c r="H952" s="30"/>
      <c r="I952" s="30"/>
      <c r="J952" s="31"/>
    </row>
    <row r="953" spans="2:10" ht="12.75">
      <c r="B953" s="27"/>
      <c r="C953" s="27"/>
      <c r="D953" s="27"/>
      <c r="E953" s="27"/>
      <c r="F953" s="28"/>
      <c r="G953" s="30"/>
      <c r="H953" s="30"/>
      <c r="I953" s="30"/>
      <c r="J953" s="31"/>
    </row>
    <row r="954" spans="2:10" ht="12.75">
      <c r="B954" s="27"/>
      <c r="C954" s="27"/>
      <c r="D954" s="27"/>
      <c r="E954" s="27"/>
      <c r="F954" s="28"/>
      <c r="G954" s="30"/>
      <c r="H954" s="30"/>
      <c r="I954" s="30"/>
      <c r="J954" s="31"/>
    </row>
    <row r="955" spans="2:10" ht="12.75">
      <c r="B955" s="27"/>
      <c r="C955" s="27"/>
      <c r="D955" s="27"/>
      <c r="E955" s="27"/>
      <c r="F955" s="28"/>
      <c r="G955" s="30"/>
      <c r="H955" s="30"/>
      <c r="I955" s="30"/>
      <c r="J955" s="31"/>
    </row>
    <row r="956" spans="2:10" ht="12.75">
      <c r="B956" s="27"/>
      <c r="C956" s="27"/>
      <c r="D956" s="27"/>
      <c r="E956" s="27"/>
      <c r="F956" s="28"/>
      <c r="G956" s="30"/>
      <c r="H956" s="30"/>
      <c r="I956" s="30"/>
      <c r="J956" s="31"/>
    </row>
    <row r="957" spans="2:10" ht="12.75">
      <c r="B957" s="27"/>
      <c r="C957" s="27"/>
      <c r="D957" s="27"/>
      <c r="E957" s="27"/>
      <c r="F957" s="28"/>
      <c r="G957" s="30"/>
      <c r="H957" s="30"/>
      <c r="I957" s="30"/>
      <c r="J957" s="31"/>
    </row>
    <row r="958" spans="2:10" ht="12.75">
      <c r="B958" s="27"/>
      <c r="C958" s="27"/>
      <c r="D958" s="27"/>
      <c r="E958" s="27"/>
      <c r="F958" s="28"/>
      <c r="G958" s="30"/>
      <c r="H958" s="30"/>
      <c r="I958" s="30"/>
      <c r="J958" s="31"/>
    </row>
    <row r="959" spans="2:10" ht="12.75">
      <c r="B959" s="27"/>
      <c r="C959" s="27"/>
      <c r="D959" s="27"/>
      <c r="E959" s="27"/>
      <c r="F959" s="28"/>
      <c r="G959" s="30"/>
      <c r="H959" s="30"/>
      <c r="I959" s="30"/>
      <c r="J959" s="31"/>
    </row>
    <row r="960" spans="2:10" ht="12.75">
      <c r="B960" s="27"/>
      <c r="C960" s="27"/>
      <c r="D960" s="27"/>
      <c r="E960" s="27"/>
      <c r="F960" s="28"/>
      <c r="G960" s="30"/>
      <c r="H960" s="30"/>
      <c r="I960" s="30"/>
      <c r="J960" s="31"/>
    </row>
    <row r="961" spans="2:10" ht="12.75">
      <c r="B961" s="27"/>
      <c r="C961" s="27"/>
      <c r="D961" s="27"/>
      <c r="E961" s="27"/>
      <c r="F961" s="28"/>
      <c r="G961" s="30"/>
      <c r="H961" s="30"/>
      <c r="I961" s="30"/>
      <c r="J961" s="31"/>
    </row>
    <row r="962" spans="2:10" ht="12.75">
      <c r="B962" s="27"/>
      <c r="C962" s="27"/>
      <c r="D962" s="27"/>
      <c r="E962" s="27"/>
      <c r="F962" s="28"/>
      <c r="G962" s="30"/>
      <c r="H962" s="30"/>
      <c r="I962" s="30"/>
      <c r="J962" s="31"/>
    </row>
    <row r="963" spans="2:10" ht="12.75">
      <c r="B963" s="27"/>
      <c r="C963" s="27"/>
      <c r="D963" s="27"/>
      <c r="E963" s="27"/>
      <c r="F963" s="28"/>
      <c r="G963" s="30"/>
      <c r="H963" s="30"/>
      <c r="I963" s="30"/>
      <c r="J963" s="31"/>
    </row>
    <row r="964" spans="2:10" ht="12.75">
      <c r="B964" s="27"/>
      <c r="C964" s="27"/>
      <c r="D964" s="27"/>
      <c r="E964" s="27"/>
      <c r="F964" s="28"/>
      <c r="G964" s="30"/>
      <c r="H964" s="30"/>
      <c r="I964" s="30"/>
      <c r="J964" s="31"/>
    </row>
    <row r="965" spans="2:10" ht="12.75">
      <c r="B965" s="27"/>
      <c r="C965" s="27"/>
      <c r="D965" s="27"/>
      <c r="E965" s="27"/>
      <c r="F965" s="28"/>
      <c r="G965" s="30"/>
      <c r="H965" s="30"/>
      <c r="I965" s="30"/>
      <c r="J965" s="31"/>
    </row>
    <row r="966" spans="2:10" ht="12.75">
      <c r="B966" s="27"/>
      <c r="C966" s="27"/>
      <c r="D966" s="27"/>
      <c r="E966" s="27"/>
      <c r="F966" s="28"/>
      <c r="G966" s="30"/>
      <c r="H966" s="30"/>
      <c r="I966" s="30"/>
      <c r="J966" s="31"/>
    </row>
    <row r="967" spans="2:10" ht="12.75">
      <c r="B967" s="27"/>
      <c r="C967" s="27"/>
      <c r="D967" s="27"/>
      <c r="E967" s="27"/>
      <c r="F967" s="28"/>
      <c r="G967" s="30"/>
      <c r="H967" s="30"/>
      <c r="I967" s="30"/>
      <c r="J967" s="31"/>
    </row>
    <row r="968" spans="2:10" ht="12.75">
      <c r="B968" s="27"/>
      <c r="C968" s="27"/>
      <c r="D968" s="27"/>
      <c r="E968" s="27"/>
      <c r="F968" s="28"/>
      <c r="G968" s="30"/>
      <c r="H968" s="30"/>
      <c r="I968" s="30"/>
      <c r="J968" s="31"/>
    </row>
    <row r="969" spans="2:10" ht="12.75">
      <c r="B969" s="27"/>
      <c r="C969" s="27"/>
      <c r="D969" s="27"/>
      <c r="E969" s="27"/>
      <c r="F969" s="28"/>
      <c r="G969" s="30"/>
      <c r="H969" s="30"/>
      <c r="I969" s="30"/>
      <c r="J969" s="31"/>
    </row>
    <row r="970" spans="2:10" ht="12.75">
      <c r="B970" s="27"/>
      <c r="C970" s="27"/>
      <c r="D970" s="27"/>
      <c r="E970" s="27"/>
      <c r="F970" s="28"/>
      <c r="G970" s="30"/>
      <c r="H970" s="30"/>
      <c r="I970" s="30"/>
      <c r="J970" s="31"/>
    </row>
    <row r="971" spans="2:10" ht="12.75">
      <c r="B971" s="27"/>
      <c r="C971" s="27"/>
      <c r="D971" s="27"/>
      <c r="E971" s="27"/>
      <c r="F971" s="28"/>
      <c r="G971" s="30"/>
      <c r="H971" s="30"/>
      <c r="I971" s="30"/>
      <c r="J971" s="31"/>
    </row>
    <row r="972" spans="2:10" ht="12.75">
      <c r="B972" s="27"/>
      <c r="C972" s="27"/>
      <c r="D972" s="27"/>
      <c r="E972" s="27"/>
      <c r="F972" s="28"/>
      <c r="G972" s="30"/>
      <c r="H972" s="30"/>
      <c r="I972" s="30"/>
      <c r="J972" s="31"/>
    </row>
    <row r="973" spans="2:10" ht="12.75">
      <c r="B973" s="27"/>
      <c r="C973" s="27"/>
      <c r="D973" s="27"/>
      <c r="E973" s="27"/>
      <c r="F973" s="28"/>
      <c r="G973" s="30"/>
      <c r="H973" s="30"/>
      <c r="I973" s="30"/>
      <c r="J973" s="31"/>
    </row>
    <row r="974" spans="2:10" ht="12.75">
      <c r="B974" s="27"/>
      <c r="C974" s="27"/>
      <c r="D974" s="27"/>
      <c r="E974" s="27"/>
      <c r="F974" s="28"/>
      <c r="G974" s="30"/>
      <c r="H974" s="30"/>
      <c r="I974" s="30"/>
      <c r="J974" s="31"/>
    </row>
    <row r="975" spans="2:10" ht="12.75">
      <c r="B975" s="27"/>
      <c r="C975" s="27"/>
      <c r="D975" s="27"/>
      <c r="E975" s="27"/>
      <c r="F975" s="28"/>
      <c r="G975" s="30"/>
      <c r="H975" s="30"/>
      <c r="I975" s="30"/>
      <c r="J975" s="31"/>
    </row>
    <row r="976" spans="2:10" ht="12.75">
      <c r="B976" s="27"/>
      <c r="C976" s="27"/>
      <c r="D976" s="27"/>
      <c r="E976" s="27"/>
      <c r="F976" s="28"/>
      <c r="G976" s="30"/>
      <c r="H976" s="30"/>
      <c r="I976" s="30"/>
      <c r="J976" s="31"/>
    </row>
    <row r="977" spans="2:10" ht="12.75">
      <c r="B977" s="27"/>
      <c r="C977" s="27"/>
      <c r="D977" s="27"/>
      <c r="E977" s="27"/>
      <c r="F977" s="28"/>
      <c r="G977" s="30"/>
      <c r="H977" s="30"/>
      <c r="I977" s="30"/>
      <c r="J977" s="31"/>
    </row>
    <row r="978" spans="2:10" ht="12.75">
      <c r="B978" s="27"/>
      <c r="C978" s="27"/>
      <c r="D978" s="27"/>
      <c r="E978" s="27"/>
      <c r="F978" s="28"/>
      <c r="G978" s="30"/>
      <c r="H978" s="30"/>
      <c r="I978" s="30"/>
      <c r="J978" s="31"/>
    </row>
    <row r="979" spans="2:10" ht="12.75">
      <c r="B979" s="27"/>
      <c r="C979" s="27"/>
      <c r="D979" s="27"/>
      <c r="E979" s="27"/>
      <c r="F979" s="28"/>
      <c r="G979" s="30"/>
      <c r="H979" s="30"/>
      <c r="I979" s="30"/>
      <c r="J979" s="31"/>
    </row>
    <row r="980" spans="2:10" ht="12.75">
      <c r="B980" s="27"/>
      <c r="C980" s="27"/>
      <c r="D980" s="27"/>
      <c r="E980" s="27"/>
      <c r="F980" s="28"/>
      <c r="G980" s="30"/>
      <c r="H980" s="30"/>
      <c r="I980" s="30"/>
      <c r="J980" s="31"/>
    </row>
    <row r="981" spans="2:10" ht="12.75">
      <c r="B981" s="27"/>
      <c r="C981" s="27"/>
      <c r="D981" s="27"/>
      <c r="E981" s="27"/>
      <c r="F981" s="28"/>
      <c r="G981" s="30"/>
      <c r="H981" s="30"/>
      <c r="I981" s="30"/>
      <c r="J981" s="31"/>
    </row>
    <row r="982" spans="2:10" ht="12.75">
      <c r="B982" s="27"/>
      <c r="C982" s="27"/>
      <c r="D982" s="27"/>
      <c r="E982" s="27"/>
      <c r="F982" s="28"/>
      <c r="G982" s="30"/>
      <c r="H982" s="30"/>
      <c r="I982" s="30"/>
      <c r="J982" s="31"/>
    </row>
    <row r="983" spans="2:10" ht="12.75">
      <c r="B983" s="27"/>
      <c r="C983" s="27"/>
      <c r="D983" s="27"/>
      <c r="E983" s="27"/>
      <c r="F983" s="28"/>
      <c r="G983" s="30"/>
      <c r="H983" s="30"/>
      <c r="I983" s="30"/>
      <c r="J983" s="31"/>
    </row>
    <row r="984" spans="2:10" ht="12.75">
      <c r="B984" s="27"/>
      <c r="C984" s="27"/>
      <c r="D984" s="27"/>
      <c r="E984" s="27"/>
      <c r="F984" s="28"/>
      <c r="G984" s="30"/>
      <c r="H984" s="30"/>
      <c r="I984" s="30"/>
      <c r="J984" s="31"/>
    </row>
    <row r="985" spans="2:10" ht="12.75">
      <c r="B985" s="27"/>
      <c r="C985" s="27"/>
      <c r="D985" s="27"/>
      <c r="E985" s="27"/>
      <c r="F985" s="28"/>
      <c r="G985" s="30"/>
      <c r="H985" s="30"/>
      <c r="I985" s="30"/>
      <c r="J985" s="31"/>
    </row>
    <row r="986" spans="2:10" ht="12.75">
      <c r="B986" s="27"/>
      <c r="C986" s="27"/>
      <c r="D986" s="27"/>
      <c r="E986" s="27"/>
      <c r="F986" s="28"/>
      <c r="G986" s="30"/>
      <c r="H986" s="30"/>
      <c r="I986" s="30"/>
      <c r="J986" s="31"/>
    </row>
    <row r="987" spans="2:10" ht="12.75">
      <c r="B987" s="27"/>
      <c r="C987" s="27"/>
      <c r="D987" s="27"/>
      <c r="E987" s="27"/>
      <c r="F987" s="28"/>
      <c r="G987" s="30"/>
      <c r="H987" s="30"/>
      <c r="I987" s="30"/>
      <c r="J987" s="31"/>
    </row>
    <row r="988" spans="2:10" ht="12.75">
      <c r="B988" s="27"/>
      <c r="C988" s="27"/>
      <c r="D988" s="27"/>
      <c r="E988" s="27"/>
      <c r="F988" s="28"/>
      <c r="G988" s="30"/>
      <c r="H988" s="30"/>
      <c r="I988" s="30"/>
      <c r="J988" s="31"/>
    </row>
    <row r="989" spans="2:10" ht="12.75">
      <c r="B989" s="27"/>
      <c r="C989" s="27"/>
      <c r="D989" s="27"/>
      <c r="E989" s="27"/>
      <c r="F989" s="28"/>
      <c r="G989" s="30"/>
      <c r="H989" s="30"/>
      <c r="I989" s="30"/>
      <c r="J989" s="31"/>
    </row>
    <row r="990" spans="2:10" ht="12.75">
      <c r="B990" s="27"/>
      <c r="C990" s="27"/>
      <c r="D990" s="27"/>
      <c r="E990" s="27"/>
      <c r="F990" s="28"/>
      <c r="G990" s="30"/>
      <c r="H990" s="30"/>
      <c r="I990" s="30"/>
      <c r="J990" s="31"/>
    </row>
    <row r="991" spans="2:10" ht="12.75">
      <c r="B991" s="27"/>
      <c r="C991" s="27"/>
      <c r="D991" s="27"/>
      <c r="E991" s="27"/>
      <c r="F991" s="28"/>
      <c r="G991" s="30"/>
      <c r="H991" s="30"/>
      <c r="I991" s="30"/>
      <c r="J991" s="31"/>
    </row>
    <row r="992" spans="2:10" ht="12.75">
      <c r="B992" s="27"/>
      <c r="C992" s="27"/>
      <c r="D992" s="27"/>
      <c r="E992" s="27"/>
      <c r="F992" s="28"/>
      <c r="G992" s="30"/>
      <c r="H992" s="30"/>
      <c r="I992" s="30"/>
      <c r="J992" s="31"/>
    </row>
    <row r="993" spans="2:10" ht="12.75">
      <c r="B993" s="27"/>
      <c r="C993" s="27"/>
      <c r="D993" s="27"/>
      <c r="E993" s="27"/>
      <c r="F993" s="28"/>
      <c r="G993" s="30"/>
      <c r="H993" s="30"/>
      <c r="I993" s="30"/>
      <c r="J993" s="31"/>
    </row>
    <row r="994" spans="2:10" ht="12.75">
      <c r="B994" s="27"/>
      <c r="C994" s="27"/>
      <c r="D994" s="27"/>
      <c r="E994" s="27"/>
      <c r="F994" s="28"/>
      <c r="G994" s="30"/>
      <c r="H994" s="30"/>
      <c r="I994" s="30"/>
      <c r="J994" s="31"/>
    </row>
    <row r="995" spans="2:10" ht="12.75">
      <c r="B995" s="27"/>
      <c r="C995" s="27"/>
      <c r="D995" s="27"/>
      <c r="E995" s="27"/>
      <c r="F995" s="28"/>
      <c r="G995" s="30"/>
      <c r="H995" s="30"/>
      <c r="I995" s="30"/>
      <c r="J995" s="31"/>
    </row>
    <row r="996" spans="2:10" ht="12.75">
      <c r="B996" s="27"/>
      <c r="C996" s="27"/>
      <c r="D996" s="27"/>
      <c r="E996" s="27"/>
      <c r="F996" s="28"/>
      <c r="G996" s="30"/>
      <c r="H996" s="30"/>
      <c r="I996" s="30"/>
      <c r="J996" s="31"/>
    </row>
    <row r="997" spans="2:10" ht="12.75">
      <c r="B997" s="27"/>
      <c r="C997" s="27"/>
      <c r="D997" s="27"/>
      <c r="E997" s="27"/>
      <c r="F997" s="28"/>
      <c r="G997" s="30"/>
      <c r="H997" s="30"/>
      <c r="I997" s="30"/>
      <c r="J997" s="31"/>
    </row>
    <row r="998" spans="2:10" ht="12.75">
      <c r="B998" s="27"/>
      <c r="C998" s="27"/>
      <c r="D998" s="27"/>
      <c r="E998" s="27"/>
      <c r="F998" s="28"/>
      <c r="G998" s="30"/>
      <c r="H998" s="30"/>
      <c r="I998" s="30"/>
      <c r="J998" s="31"/>
    </row>
    <row r="999" spans="2:10" ht="12.75">
      <c r="B999" s="27"/>
      <c r="C999" s="27"/>
      <c r="D999" s="27"/>
      <c r="E999" s="27"/>
      <c r="F999" s="28"/>
      <c r="G999" s="30"/>
      <c r="H999" s="30"/>
      <c r="I999" s="30"/>
      <c r="J999" s="31"/>
    </row>
    <row r="1000" spans="2:10" ht="12.75">
      <c r="B1000" s="27"/>
      <c r="C1000" s="27"/>
      <c r="D1000" s="27"/>
      <c r="E1000" s="27"/>
      <c r="F1000" s="28"/>
      <c r="G1000" s="30"/>
      <c r="H1000" s="30"/>
      <c r="I1000" s="30"/>
      <c r="J1000" s="31"/>
    </row>
    <row r="1001" spans="2:10" ht="12.75">
      <c r="B1001" s="27"/>
      <c r="C1001" s="27"/>
      <c r="D1001" s="27"/>
      <c r="E1001" s="27"/>
      <c r="F1001" s="28"/>
      <c r="G1001" s="30"/>
      <c r="H1001" s="30"/>
      <c r="I1001" s="30"/>
      <c r="J1001" s="31"/>
    </row>
    <row r="1002" spans="2:10" ht="12.75">
      <c r="B1002" s="27"/>
      <c r="C1002" s="27"/>
      <c r="D1002" s="27"/>
      <c r="E1002" s="27"/>
      <c r="F1002" s="28"/>
      <c r="G1002" s="30"/>
      <c r="H1002" s="30"/>
      <c r="I1002" s="30"/>
      <c r="J1002" s="31"/>
    </row>
    <row r="1003" spans="2:10" ht="12.75">
      <c r="B1003" s="27"/>
      <c r="C1003" s="27"/>
      <c r="D1003" s="27"/>
      <c r="E1003" s="27"/>
      <c r="F1003" s="28"/>
      <c r="G1003" s="30"/>
      <c r="H1003" s="30"/>
      <c r="I1003" s="30"/>
      <c r="J1003" s="31"/>
    </row>
    <row r="1004" spans="2:10" ht="12.75">
      <c r="B1004" s="27"/>
      <c r="C1004" s="27"/>
      <c r="D1004" s="27"/>
      <c r="E1004" s="27"/>
      <c r="F1004" s="28"/>
      <c r="G1004" s="30"/>
      <c r="H1004" s="30"/>
      <c r="I1004" s="30"/>
      <c r="J1004" s="31"/>
    </row>
    <row r="1005" spans="2:10" ht="12.75">
      <c r="B1005" s="27"/>
      <c r="C1005" s="27"/>
      <c r="D1005" s="27"/>
      <c r="E1005" s="27"/>
      <c r="F1005" s="28"/>
      <c r="G1005" s="30"/>
      <c r="H1005" s="30"/>
      <c r="I1005" s="30"/>
      <c r="J1005" s="31"/>
    </row>
    <row r="1006" spans="2:10" ht="12.75">
      <c r="B1006" s="27"/>
      <c r="C1006" s="27"/>
      <c r="D1006" s="27"/>
      <c r="E1006" s="27"/>
      <c r="F1006" s="28"/>
      <c r="G1006" s="30"/>
      <c r="H1006" s="30"/>
      <c r="I1006" s="30"/>
      <c r="J1006" s="31"/>
    </row>
    <row r="1007" spans="2:10" ht="12.75">
      <c r="B1007" s="27"/>
      <c r="C1007" s="27"/>
      <c r="D1007" s="27"/>
      <c r="E1007" s="27"/>
      <c r="F1007" s="28"/>
      <c r="G1007" s="30"/>
      <c r="H1007" s="30"/>
      <c r="I1007" s="30"/>
      <c r="J1007" s="31"/>
    </row>
    <row r="1008" spans="2:10" ht="12.75">
      <c r="B1008" s="27"/>
      <c r="C1008" s="27"/>
      <c r="D1008" s="27"/>
      <c r="E1008" s="27"/>
      <c r="F1008" s="28"/>
      <c r="G1008" s="30"/>
      <c r="H1008" s="30"/>
      <c r="I1008" s="30"/>
      <c r="J1008" s="31"/>
    </row>
    <row r="1009" spans="2:10" ht="12.75">
      <c r="B1009" s="27"/>
      <c r="C1009" s="27"/>
      <c r="D1009" s="27"/>
      <c r="E1009" s="27"/>
      <c r="F1009" s="28"/>
      <c r="G1009" s="30"/>
      <c r="H1009" s="30"/>
      <c r="I1009" s="30"/>
      <c r="J1009" s="31"/>
    </row>
    <row r="1010" spans="2:10" ht="12.75">
      <c r="B1010" s="27"/>
      <c r="C1010" s="27"/>
      <c r="D1010" s="27"/>
      <c r="E1010" s="27"/>
      <c r="F1010" s="28"/>
      <c r="G1010" s="30"/>
      <c r="H1010" s="30"/>
      <c r="I1010" s="30"/>
      <c r="J1010" s="31"/>
    </row>
    <row r="1011" spans="2:10" ht="12.75">
      <c r="B1011" s="27"/>
      <c r="C1011" s="27"/>
      <c r="D1011" s="27"/>
      <c r="E1011" s="27"/>
      <c r="F1011" s="28"/>
      <c r="G1011" s="30"/>
      <c r="H1011" s="30"/>
      <c r="I1011" s="30"/>
      <c r="J1011" s="31"/>
    </row>
    <row r="1012" spans="2:10" ht="12.75">
      <c r="B1012" s="27"/>
      <c r="C1012" s="27"/>
      <c r="D1012" s="27"/>
      <c r="E1012" s="27"/>
      <c r="F1012" s="28"/>
      <c r="G1012" s="30"/>
      <c r="H1012" s="30"/>
      <c r="I1012" s="30"/>
      <c r="J1012" s="31"/>
    </row>
    <row r="1013" spans="2:10" ht="12.75">
      <c r="B1013" s="27"/>
      <c r="C1013" s="27"/>
      <c r="D1013" s="27"/>
      <c r="E1013" s="27"/>
      <c r="F1013" s="28"/>
      <c r="G1013" s="30"/>
      <c r="H1013" s="30"/>
      <c r="I1013" s="30"/>
      <c r="J1013" s="31"/>
    </row>
    <row r="1014" spans="2:10" ht="12.75">
      <c r="B1014" s="27"/>
      <c r="C1014" s="27"/>
      <c r="D1014" s="27"/>
      <c r="E1014" s="27"/>
      <c r="F1014" s="28"/>
      <c r="G1014" s="30"/>
      <c r="H1014" s="30"/>
      <c r="I1014" s="30"/>
      <c r="J1014" s="31"/>
    </row>
    <row r="1015" spans="2:10" ht="12.75">
      <c r="B1015" s="27"/>
      <c r="C1015" s="27"/>
      <c r="D1015" s="27"/>
      <c r="E1015" s="27"/>
      <c r="F1015" s="28"/>
      <c r="G1015" s="30"/>
      <c r="H1015" s="30"/>
      <c r="I1015" s="30"/>
      <c r="J1015" s="31"/>
    </row>
    <row r="1016" spans="2:10" ht="12.75">
      <c r="B1016" s="27"/>
      <c r="C1016" s="27"/>
      <c r="D1016" s="27"/>
      <c r="E1016" s="27"/>
      <c r="F1016" s="28"/>
      <c r="G1016" s="30"/>
      <c r="H1016" s="30"/>
      <c r="I1016" s="30"/>
      <c r="J1016" s="31"/>
    </row>
    <row r="1017" spans="2:10" ht="12.75">
      <c r="B1017" s="27"/>
      <c r="C1017" s="27"/>
      <c r="D1017" s="27"/>
      <c r="E1017" s="27"/>
      <c r="F1017" s="28"/>
      <c r="G1017" s="30"/>
      <c r="H1017" s="30"/>
      <c r="I1017" s="30"/>
      <c r="J1017" s="31"/>
    </row>
    <row r="1018" spans="2:10" ht="12.75">
      <c r="B1018" s="27"/>
      <c r="C1018" s="27"/>
      <c r="D1018" s="27"/>
      <c r="E1018" s="27"/>
      <c r="F1018" s="28"/>
      <c r="G1018" s="30"/>
      <c r="H1018" s="30"/>
      <c r="I1018" s="30"/>
      <c r="J1018" s="31"/>
    </row>
    <row r="1019" spans="2:10" ht="12.75">
      <c r="B1019" s="27"/>
      <c r="C1019" s="27"/>
      <c r="D1019" s="27"/>
      <c r="E1019" s="27"/>
      <c r="F1019" s="28"/>
      <c r="G1019" s="30"/>
      <c r="H1019" s="30"/>
      <c r="I1019" s="30"/>
      <c r="J1019" s="31"/>
    </row>
    <row r="1020" spans="2:10" ht="12.75">
      <c r="B1020" s="27"/>
      <c r="C1020" s="27"/>
      <c r="D1020" s="27"/>
      <c r="E1020" s="27"/>
      <c r="F1020" s="28"/>
      <c r="G1020" s="30"/>
      <c r="H1020" s="30"/>
      <c r="I1020" s="30"/>
      <c r="J1020" s="31"/>
    </row>
    <row r="1021" spans="2:10" ht="12.75">
      <c r="B1021" s="27"/>
      <c r="C1021" s="27"/>
      <c r="D1021" s="27"/>
      <c r="E1021" s="27"/>
      <c r="F1021" s="28"/>
      <c r="G1021" s="30"/>
      <c r="H1021" s="30"/>
      <c r="I1021" s="30"/>
      <c r="J1021" s="31"/>
    </row>
    <row r="1022" spans="2:10" ht="12.75">
      <c r="B1022" s="27"/>
      <c r="C1022" s="27"/>
      <c r="D1022" s="27"/>
      <c r="E1022" s="27"/>
      <c r="F1022" s="28"/>
      <c r="G1022" s="30"/>
      <c r="H1022" s="30"/>
      <c r="I1022" s="30"/>
      <c r="J1022" s="31"/>
    </row>
    <row r="1023" spans="2:10" ht="12.75">
      <c r="B1023" s="27"/>
      <c r="C1023" s="27"/>
      <c r="D1023" s="27"/>
      <c r="E1023" s="27"/>
      <c r="F1023" s="28"/>
      <c r="G1023" s="30"/>
      <c r="H1023" s="30"/>
      <c r="I1023" s="30"/>
      <c r="J1023" s="31"/>
    </row>
    <row r="1024" spans="2:10" ht="12.75">
      <c r="B1024" s="27"/>
      <c r="C1024" s="27"/>
      <c r="D1024" s="27"/>
      <c r="E1024" s="27"/>
      <c r="F1024" s="28"/>
      <c r="G1024" s="30"/>
      <c r="H1024" s="30"/>
      <c r="I1024" s="30"/>
      <c r="J1024" s="31"/>
    </row>
    <row r="1025" spans="2:10" ht="12.75">
      <c r="B1025" s="27"/>
      <c r="C1025" s="27"/>
      <c r="D1025" s="27"/>
      <c r="E1025" s="27"/>
      <c r="F1025" s="28"/>
      <c r="G1025" s="30"/>
      <c r="H1025" s="30"/>
      <c r="I1025" s="30"/>
      <c r="J1025" s="31"/>
    </row>
    <row r="1026" spans="2:10" ht="12.75">
      <c r="B1026" s="27"/>
      <c r="C1026" s="27"/>
      <c r="D1026" s="27"/>
      <c r="E1026" s="27"/>
      <c r="F1026" s="28"/>
      <c r="G1026" s="30"/>
      <c r="H1026" s="30"/>
      <c r="I1026" s="30"/>
      <c r="J1026" s="31"/>
    </row>
    <row r="1027" spans="2:10" ht="12.75">
      <c r="B1027" s="27"/>
      <c r="C1027" s="27"/>
      <c r="D1027" s="27"/>
      <c r="E1027" s="27"/>
      <c r="F1027" s="28"/>
      <c r="G1027" s="30"/>
      <c r="H1027" s="30"/>
      <c r="I1027" s="30"/>
      <c r="J1027" s="31"/>
    </row>
    <row r="1028" spans="2:10" ht="12.75">
      <c r="B1028" s="27"/>
      <c r="C1028" s="27"/>
      <c r="D1028" s="27"/>
      <c r="E1028" s="27"/>
      <c r="F1028" s="28"/>
      <c r="G1028" s="30"/>
      <c r="H1028" s="30"/>
      <c r="I1028" s="30"/>
      <c r="J1028" s="31"/>
    </row>
    <row r="1029" spans="2:10" ht="12.75">
      <c r="B1029" s="27"/>
      <c r="C1029" s="27"/>
      <c r="D1029" s="27"/>
      <c r="E1029" s="27"/>
      <c r="F1029" s="28"/>
      <c r="G1029" s="30"/>
      <c r="H1029" s="30"/>
      <c r="I1029" s="30"/>
      <c r="J1029" s="31"/>
    </row>
    <row r="1030" spans="2:10" ht="12.75">
      <c r="B1030" s="27"/>
      <c r="C1030" s="27"/>
      <c r="D1030" s="27"/>
      <c r="E1030" s="27"/>
      <c r="F1030" s="28"/>
      <c r="G1030" s="30"/>
      <c r="H1030" s="30"/>
      <c r="I1030" s="30"/>
      <c r="J1030" s="31"/>
    </row>
    <row r="1031" spans="2:10" ht="12.75">
      <c r="B1031" s="27"/>
      <c r="C1031" s="27"/>
      <c r="D1031" s="27"/>
      <c r="E1031" s="27"/>
      <c r="F1031" s="28"/>
      <c r="G1031" s="30"/>
      <c r="H1031" s="30"/>
      <c r="I1031" s="30"/>
      <c r="J1031" s="31"/>
    </row>
    <row r="1032" spans="2:10" ht="12.75">
      <c r="B1032" s="27"/>
      <c r="C1032" s="27"/>
      <c r="D1032" s="27"/>
      <c r="E1032" s="27"/>
      <c r="F1032" s="28"/>
      <c r="G1032" s="30"/>
      <c r="H1032" s="30"/>
      <c r="I1032" s="30"/>
      <c r="J1032" s="31"/>
    </row>
    <row r="1033" spans="2:10" ht="12.75">
      <c r="B1033" s="27"/>
      <c r="C1033" s="27"/>
      <c r="D1033" s="27"/>
      <c r="E1033" s="27"/>
      <c r="F1033" s="28"/>
      <c r="G1033" s="30"/>
      <c r="H1033" s="30"/>
      <c r="I1033" s="30"/>
      <c r="J1033" s="31"/>
    </row>
    <row r="1034" spans="2:10" ht="12.75">
      <c r="B1034" s="27"/>
      <c r="C1034" s="27"/>
      <c r="D1034" s="27"/>
      <c r="E1034" s="27"/>
      <c r="F1034" s="28"/>
      <c r="G1034" s="30"/>
      <c r="H1034" s="30"/>
      <c r="I1034" s="30"/>
      <c r="J1034" s="31"/>
    </row>
    <row r="1035" spans="2:10" ht="12.75">
      <c r="B1035" s="27"/>
      <c r="C1035" s="27"/>
      <c r="D1035" s="27"/>
      <c r="E1035" s="27"/>
      <c r="F1035" s="28"/>
      <c r="G1035" s="30"/>
      <c r="H1035" s="30"/>
      <c r="I1035" s="30"/>
      <c r="J1035" s="31"/>
    </row>
    <row r="1036" spans="2:10" ht="12.75">
      <c r="B1036" s="27"/>
      <c r="C1036" s="27"/>
      <c r="D1036" s="27"/>
      <c r="E1036" s="27"/>
      <c r="F1036" s="28"/>
      <c r="G1036" s="30"/>
      <c r="H1036" s="30"/>
      <c r="I1036" s="30"/>
      <c r="J1036" s="31"/>
    </row>
    <row r="1037" spans="2:10" ht="12.75">
      <c r="B1037" s="27"/>
      <c r="C1037" s="27"/>
      <c r="D1037" s="27"/>
      <c r="E1037" s="27"/>
      <c r="F1037" s="28"/>
      <c r="G1037" s="30"/>
      <c r="H1037" s="30"/>
      <c r="I1037" s="30"/>
      <c r="J1037" s="31"/>
    </row>
    <row r="1038" spans="2:10" ht="12.75">
      <c r="B1038" s="27"/>
      <c r="C1038" s="27"/>
      <c r="D1038" s="27"/>
      <c r="E1038" s="27"/>
      <c r="F1038" s="28"/>
      <c r="G1038" s="30"/>
      <c r="H1038" s="30"/>
      <c r="I1038" s="30"/>
      <c r="J1038" s="31"/>
    </row>
    <row r="1039" spans="2:10" ht="12.75">
      <c r="B1039" s="27"/>
      <c r="C1039" s="27"/>
      <c r="D1039" s="27"/>
      <c r="E1039" s="27"/>
      <c r="F1039" s="28"/>
      <c r="G1039" s="30"/>
      <c r="H1039" s="30"/>
      <c r="I1039" s="30"/>
      <c r="J1039" s="31"/>
    </row>
    <row r="1040" spans="2:10" ht="12.75">
      <c r="B1040" s="27"/>
      <c r="C1040" s="27"/>
      <c r="D1040" s="27"/>
      <c r="E1040" s="27"/>
      <c r="F1040" s="28"/>
      <c r="G1040" s="30"/>
      <c r="H1040" s="30"/>
      <c r="I1040" s="30"/>
      <c r="J1040" s="31"/>
    </row>
    <row r="1041" spans="2:10" ht="12.75">
      <c r="B1041" s="27"/>
      <c r="C1041" s="27"/>
      <c r="D1041" s="27"/>
      <c r="E1041" s="27"/>
      <c r="F1041" s="28"/>
      <c r="G1041" s="30"/>
      <c r="H1041" s="30"/>
      <c r="I1041" s="30"/>
      <c r="J1041" s="31"/>
    </row>
    <row r="1042" spans="2:10" ht="12.75">
      <c r="B1042" s="27"/>
      <c r="C1042" s="27"/>
      <c r="D1042" s="27"/>
      <c r="E1042" s="27"/>
      <c r="F1042" s="28"/>
      <c r="G1042" s="30"/>
      <c r="H1042" s="30"/>
      <c r="I1042" s="30"/>
      <c r="J1042" s="31"/>
    </row>
    <row r="1043" spans="2:10" ht="12.75">
      <c r="B1043" s="27"/>
      <c r="C1043" s="27"/>
      <c r="D1043" s="27"/>
      <c r="E1043" s="27"/>
      <c r="F1043" s="28"/>
      <c r="G1043" s="30"/>
      <c r="H1043" s="30"/>
      <c r="I1043" s="30"/>
      <c r="J1043" s="31"/>
    </row>
    <row r="1044" spans="2:10" ht="12.75">
      <c r="B1044" s="27"/>
      <c r="C1044" s="27"/>
      <c r="D1044" s="27"/>
      <c r="E1044" s="27"/>
      <c r="F1044" s="28"/>
      <c r="G1044" s="30"/>
      <c r="H1044" s="30"/>
      <c r="I1044" s="30"/>
      <c r="J1044" s="31"/>
    </row>
    <row r="1045" spans="2:10" ht="12.75">
      <c r="B1045" s="27"/>
      <c r="C1045" s="27"/>
      <c r="D1045" s="27"/>
      <c r="E1045" s="27"/>
      <c r="F1045" s="28"/>
      <c r="G1045" s="30"/>
      <c r="H1045" s="30"/>
      <c r="I1045" s="30"/>
      <c r="J1045" s="31"/>
    </row>
    <row r="1046" spans="2:10" ht="12.75">
      <c r="B1046" s="27"/>
      <c r="C1046" s="27"/>
      <c r="D1046" s="27"/>
      <c r="E1046" s="27"/>
      <c r="F1046" s="28"/>
      <c r="G1046" s="30"/>
      <c r="H1046" s="30"/>
      <c r="I1046" s="30"/>
      <c r="J1046" s="31"/>
    </row>
    <row r="1047" spans="2:10" ht="12.75">
      <c r="B1047" s="27"/>
      <c r="C1047" s="27"/>
      <c r="D1047" s="27"/>
      <c r="E1047" s="27"/>
      <c r="F1047" s="28"/>
      <c r="G1047" s="30"/>
      <c r="H1047" s="30"/>
      <c r="I1047" s="30"/>
      <c r="J1047" s="31"/>
    </row>
    <row r="1048" spans="2:10" ht="12.75">
      <c r="B1048" s="27"/>
      <c r="C1048" s="27"/>
      <c r="D1048" s="27"/>
      <c r="E1048" s="27"/>
      <c r="F1048" s="28"/>
      <c r="G1048" s="30"/>
      <c r="H1048" s="30"/>
      <c r="I1048" s="30"/>
      <c r="J1048" s="31"/>
    </row>
    <row r="1049" spans="2:10" ht="12.75">
      <c r="B1049" s="27"/>
      <c r="C1049" s="27"/>
      <c r="D1049" s="27"/>
      <c r="E1049" s="27"/>
      <c r="F1049" s="28"/>
      <c r="G1049" s="30"/>
      <c r="H1049" s="30"/>
      <c r="I1049" s="30"/>
      <c r="J1049" s="31"/>
    </row>
    <row r="1050" spans="2:10" ht="12.75">
      <c r="B1050" s="27"/>
      <c r="C1050" s="27"/>
      <c r="D1050" s="27"/>
      <c r="E1050" s="27"/>
      <c r="F1050" s="28"/>
      <c r="G1050" s="30"/>
      <c r="H1050" s="30"/>
      <c r="I1050" s="30"/>
      <c r="J1050" s="31"/>
    </row>
    <row r="1051" spans="2:10" ht="12.75">
      <c r="B1051" s="27"/>
      <c r="C1051" s="27"/>
      <c r="D1051" s="27"/>
      <c r="E1051" s="27"/>
      <c r="F1051" s="28"/>
      <c r="G1051" s="30"/>
      <c r="H1051" s="30"/>
      <c r="I1051" s="30"/>
      <c r="J1051" s="31"/>
    </row>
    <row r="1052" spans="2:10" ht="12.75">
      <c r="B1052" s="27"/>
      <c r="C1052" s="27"/>
      <c r="D1052" s="27"/>
      <c r="E1052" s="27"/>
      <c r="F1052" s="28"/>
      <c r="G1052" s="30"/>
      <c r="H1052" s="30"/>
      <c r="I1052" s="30"/>
      <c r="J1052" s="31"/>
    </row>
    <row r="1053" spans="2:10" ht="12.75">
      <c r="B1053" s="27"/>
      <c r="C1053" s="27"/>
      <c r="D1053" s="27"/>
      <c r="E1053" s="27"/>
      <c r="F1053" s="28"/>
      <c r="G1053" s="30"/>
      <c r="H1053" s="30"/>
      <c r="I1053" s="30"/>
      <c r="J1053" s="31"/>
    </row>
    <row r="1054" spans="2:10" ht="12.75">
      <c r="B1054" s="27"/>
      <c r="C1054" s="27"/>
      <c r="D1054" s="27"/>
      <c r="E1054" s="27"/>
      <c r="F1054" s="28"/>
      <c r="G1054" s="30"/>
      <c r="H1054" s="30"/>
      <c r="I1054" s="30"/>
      <c r="J1054" s="31"/>
    </row>
    <row r="1055" spans="2:10" ht="12.75">
      <c r="B1055" s="27"/>
      <c r="C1055" s="27"/>
      <c r="D1055" s="27"/>
      <c r="E1055" s="27"/>
      <c r="F1055" s="28"/>
      <c r="G1055" s="30"/>
      <c r="H1055" s="30"/>
      <c r="I1055" s="30"/>
      <c r="J1055" s="31"/>
    </row>
    <row r="1056" spans="2:10" ht="12.75">
      <c r="B1056" s="27"/>
      <c r="C1056" s="27"/>
      <c r="D1056" s="27"/>
      <c r="E1056" s="27"/>
      <c r="F1056" s="28"/>
      <c r="G1056" s="30"/>
      <c r="H1056" s="30"/>
      <c r="I1056" s="30"/>
      <c r="J1056" s="31"/>
    </row>
    <row r="1057" spans="2:10" ht="12.75">
      <c r="B1057" s="27"/>
      <c r="C1057" s="27"/>
      <c r="D1057" s="27"/>
      <c r="E1057" s="27"/>
      <c r="F1057" s="28"/>
      <c r="G1057" s="30"/>
      <c r="H1057" s="30"/>
      <c r="I1057" s="30"/>
      <c r="J1057" s="31"/>
    </row>
    <row r="1058" spans="2:10" ht="12.75">
      <c r="B1058" s="27"/>
      <c r="C1058" s="27"/>
      <c r="D1058" s="27"/>
      <c r="E1058" s="27"/>
      <c r="F1058" s="28"/>
      <c r="G1058" s="30"/>
      <c r="H1058" s="30"/>
      <c r="I1058" s="30"/>
      <c r="J1058" s="31"/>
    </row>
    <row r="1059" spans="2:10" ht="12.75">
      <c r="B1059" s="27"/>
      <c r="C1059" s="27"/>
      <c r="D1059" s="27"/>
      <c r="E1059" s="27"/>
      <c r="F1059" s="28"/>
      <c r="G1059" s="30"/>
      <c r="H1059" s="30"/>
      <c r="I1059" s="30"/>
      <c r="J1059" s="31"/>
    </row>
    <row r="1060" spans="2:10" ht="12.75">
      <c r="B1060" s="27"/>
      <c r="C1060" s="27"/>
      <c r="D1060" s="27"/>
      <c r="E1060" s="27"/>
      <c r="F1060" s="28"/>
      <c r="G1060" s="30"/>
      <c r="H1060" s="30"/>
      <c r="I1060" s="30"/>
      <c r="J1060" s="31"/>
    </row>
    <row r="1061" spans="2:10" ht="12.75">
      <c r="B1061" s="27"/>
      <c r="C1061" s="27"/>
      <c r="D1061" s="27"/>
      <c r="E1061" s="27"/>
      <c r="F1061" s="28"/>
      <c r="G1061" s="30"/>
      <c r="H1061" s="30"/>
      <c r="I1061" s="30"/>
      <c r="J1061" s="31"/>
    </row>
    <row r="1062" spans="2:10" ht="12.75">
      <c r="B1062" s="27"/>
      <c r="C1062" s="27"/>
      <c r="D1062" s="27"/>
      <c r="E1062" s="27"/>
      <c r="F1062" s="28"/>
      <c r="G1062" s="30"/>
      <c r="H1062" s="30"/>
      <c r="I1062" s="30"/>
      <c r="J1062" s="31"/>
    </row>
    <row r="1063" spans="2:10" ht="12.75">
      <c r="B1063" s="27"/>
      <c r="C1063" s="27"/>
      <c r="D1063" s="27"/>
      <c r="E1063" s="27"/>
      <c r="F1063" s="28"/>
      <c r="G1063" s="30"/>
      <c r="H1063" s="30"/>
      <c r="I1063" s="30"/>
      <c r="J1063" s="31"/>
    </row>
    <row r="1064" spans="2:10" ht="12.75">
      <c r="B1064" s="27"/>
      <c r="C1064" s="27"/>
      <c r="D1064" s="27"/>
      <c r="E1064" s="27"/>
      <c r="F1064" s="28"/>
      <c r="G1064" s="30"/>
      <c r="H1064" s="30"/>
      <c r="I1064" s="30"/>
      <c r="J1064" s="31"/>
    </row>
    <row r="1065" spans="2:10" ht="12.75">
      <c r="B1065" s="27"/>
      <c r="C1065" s="27"/>
      <c r="D1065" s="27"/>
      <c r="E1065" s="27"/>
      <c r="F1065" s="28"/>
      <c r="G1065" s="30"/>
      <c r="H1065" s="30"/>
      <c r="I1065" s="30"/>
      <c r="J1065" s="31"/>
    </row>
    <row r="1066" spans="2:10" ht="12.75">
      <c r="B1066" s="27"/>
      <c r="C1066" s="27"/>
      <c r="D1066" s="27"/>
      <c r="E1066" s="27"/>
      <c r="F1066" s="28"/>
      <c r="G1066" s="30"/>
      <c r="H1066" s="30"/>
      <c r="I1066" s="30"/>
      <c r="J1066" s="31"/>
    </row>
    <row r="1067" spans="2:10" ht="12.75">
      <c r="B1067" s="27"/>
      <c r="C1067" s="27"/>
      <c r="D1067" s="27"/>
      <c r="E1067" s="27"/>
      <c r="F1067" s="28"/>
      <c r="G1067" s="30"/>
      <c r="H1067" s="30"/>
      <c r="I1067" s="30"/>
      <c r="J1067" s="31"/>
    </row>
    <row r="1068" spans="2:10" ht="12.75">
      <c r="B1068" s="27"/>
      <c r="C1068" s="27"/>
      <c r="D1068" s="27"/>
      <c r="E1068" s="27"/>
      <c r="F1068" s="28"/>
      <c r="G1068" s="30"/>
      <c r="H1068" s="30"/>
      <c r="I1068" s="30"/>
      <c r="J1068" s="31"/>
    </row>
    <row r="1069" spans="2:10" ht="12.75">
      <c r="B1069" s="27"/>
      <c r="C1069" s="27"/>
      <c r="D1069" s="27"/>
      <c r="E1069" s="27"/>
      <c r="F1069" s="28"/>
      <c r="G1069" s="30"/>
      <c r="H1069" s="30"/>
      <c r="I1069" s="30"/>
      <c r="J1069" s="31"/>
    </row>
    <row r="1070" spans="2:10" ht="12.75">
      <c r="B1070" s="27"/>
      <c r="C1070" s="27"/>
      <c r="D1070" s="27"/>
      <c r="E1070" s="27"/>
      <c r="F1070" s="28"/>
      <c r="G1070" s="30"/>
      <c r="H1070" s="30"/>
      <c r="I1070" s="30"/>
      <c r="J1070" s="31"/>
    </row>
    <row r="1071" spans="2:10" ht="12.75">
      <c r="B1071" s="27"/>
      <c r="C1071" s="27"/>
      <c r="D1071" s="27"/>
      <c r="E1071" s="27"/>
      <c r="F1071" s="28"/>
      <c r="G1071" s="30"/>
      <c r="H1071" s="30"/>
      <c r="I1071" s="30"/>
      <c r="J1071" s="31"/>
    </row>
    <row r="1072" spans="2:10" ht="12.75">
      <c r="B1072" s="27"/>
      <c r="C1072" s="27"/>
      <c r="D1072" s="27"/>
      <c r="E1072" s="27"/>
      <c r="F1072" s="28"/>
      <c r="G1072" s="30"/>
      <c r="H1072" s="30"/>
      <c r="I1072" s="30"/>
      <c r="J1072" s="31"/>
    </row>
    <row r="1073" spans="2:10" ht="12.75">
      <c r="B1073" s="27"/>
      <c r="C1073" s="27"/>
      <c r="D1073" s="27"/>
      <c r="E1073" s="27"/>
      <c r="F1073" s="28"/>
      <c r="G1073" s="30"/>
      <c r="H1073" s="30"/>
      <c r="I1073" s="30"/>
      <c r="J1073" s="31"/>
    </row>
    <row r="1074" spans="2:10" ht="12.75">
      <c r="B1074" s="27"/>
      <c r="C1074" s="27"/>
      <c r="D1074" s="27"/>
      <c r="E1074" s="27"/>
      <c r="F1074" s="28"/>
      <c r="G1074" s="30"/>
      <c r="H1074" s="30"/>
      <c r="I1074" s="30"/>
      <c r="J1074" s="31"/>
    </row>
    <row r="1075" spans="2:10" ht="12.75">
      <c r="B1075" s="27"/>
      <c r="C1075" s="27"/>
      <c r="D1075" s="27"/>
      <c r="E1075" s="27"/>
      <c r="F1075" s="28"/>
      <c r="G1075" s="30"/>
      <c r="H1075" s="30"/>
      <c r="I1075" s="30"/>
      <c r="J1075" s="31"/>
    </row>
    <row r="1076" spans="2:10" ht="12.75">
      <c r="B1076" s="27"/>
      <c r="C1076" s="27"/>
      <c r="D1076" s="27"/>
      <c r="E1076" s="27"/>
      <c r="F1076" s="28"/>
      <c r="G1076" s="30"/>
      <c r="H1076" s="30"/>
      <c r="I1076" s="30"/>
      <c r="J1076" s="31"/>
    </row>
    <row r="1077" spans="2:10" ht="12.75">
      <c r="B1077" s="27"/>
      <c r="C1077" s="27"/>
      <c r="D1077" s="27"/>
      <c r="E1077" s="27"/>
      <c r="F1077" s="28"/>
      <c r="G1077" s="30"/>
      <c r="H1077" s="30"/>
      <c r="I1077" s="30"/>
      <c r="J1077" s="31"/>
    </row>
    <row r="1078" spans="2:10" ht="12.75">
      <c r="B1078" s="27"/>
      <c r="C1078" s="27"/>
      <c r="D1078" s="27"/>
      <c r="E1078" s="27"/>
      <c r="F1078" s="28"/>
      <c r="G1078" s="30"/>
      <c r="H1078" s="30"/>
      <c r="I1078" s="30"/>
      <c r="J1078" s="31"/>
    </row>
    <row r="1079" spans="2:10" ht="12.75">
      <c r="B1079" s="27"/>
      <c r="C1079" s="27"/>
      <c r="D1079" s="27"/>
      <c r="E1079" s="27"/>
      <c r="F1079" s="28"/>
      <c r="G1079" s="30"/>
      <c r="H1079" s="30"/>
      <c r="I1079" s="30"/>
      <c r="J1079" s="31"/>
    </row>
    <row r="1080" spans="2:10" ht="12.75">
      <c r="B1080" s="27"/>
      <c r="C1080" s="27"/>
      <c r="D1080" s="27"/>
      <c r="E1080" s="27"/>
      <c r="F1080" s="28"/>
      <c r="G1080" s="30"/>
      <c r="H1080" s="30"/>
      <c r="I1080" s="30"/>
      <c r="J1080" s="31"/>
    </row>
    <row r="1081" spans="2:10" ht="12.75">
      <c r="B1081" s="27"/>
      <c r="C1081" s="27"/>
      <c r="D1081" s="27"/>
      <c r="E1081" s="27"/>
      <c r="F1081" s="28"/>
      <c r="G1081" s="30"/>
      <c r="H1081" s="30"/>
      <c r="I1081" s="30"/>
      <c r="J1081" s="31"/>
    </row>
    <row r="1082" spans="2:10" ht="12.75">
      <c r="B1082" s="27"/>
      <c r="C1082" s="27"/>
      <c r="D1082" s="27"/>
      <c r="E1082" s="27"/>
      <c r="F1082" s="28"/>
      <c r="G1082" s="30"/>
      <c r="H1082" s="30"/>
      <c r="I1082" s="30"/>
      <c r="J1082" s="31"/>
    </row>
    <row r="1083" spans="2:10" ht="12.75">
      <c r="B1083" s="27"/>
      <c r="C1083" s="27"/>
      <c r="D1083" s="27"/>
      <c r="E1083" s="27"/>
      <c r="F1083" s="28"/>
      <c r="G1083" s="30"/>
      <c r="H1083" s="30"/>
      <c r="I1083" s="30"/>
      <c r="J1083" s="31"/>
    </row>
    <row r="1084" spans="2:10" ht="12.75">
      <c r="B1084" s="27"/>
      <c r="C1084" s="27"/>
      <c r="D1084" s="27"/>
      <c r="E1084" s="27"/>
      <c r="F1084" s="28"/>
      <c r="G1084" s="30"/>
      <c r="H1084" s="30"/>
      <c r="I1084" s="30"/>
      <c r="J1084" s="31"/>
    </row>
    <row r="1085" spans="2:10" ht="12.75">
      <c r="B1085" s="27"/>
      <c r="C1085" s="27"/>
      <c r="D1085" s="27"/>
      <c r="E1085" s="27"/>
      <c r="F1085" s="28"/>
      <c r="G1085" s="30"/>
      <c r="H1085" s="30"/>
      <c r="I1085" s="30"/>
      <c r="J1085" s="31"/>
    </row>
    <row r="1086" spans="2:10" ht="12.75">
      <c r="B1086" s="27"/>
      <c r="C1086" s="27"/>
      <c r="D1086" s="27"/>
      <c r="E1086" s="27"/>
      <c r="F1086" s="28"/>
      <c r="G1086" s="30"/>
      <c r="H1086" s="30"/>
      <c r="I1086" s="30"/>
      <c r="J1086" s="31"/>
    </row>
    <row r="1087" spans="2:10" ht="12.75">
      <c r="B1087" s="27"/>
      <c r="C1087" s="27"/>
      <c r="D1087" s="27"/>
      <c r="E1087" s="27"/>
      <c r="F1087" s="28"/>
      <c r="G1087" s="30"/>
      <c r="H1087" s="30"/>
      <c r="I1087" s="30"/>
      <c r="J1087" s="31"/>
    </row>
    <row r="1088" spans="2:10" ht="12.75">
      <c r="B1088" s="27"/>
      <c r="C1088" s="27"/>
      <c r="D1088" s="27"/>
      <c r="E1088" s="27"/>
      <c r="F1088" s="28"/>
      <c r="G1088" s="30"/>
      <c r="H1088" s="30"/>
      <c r="I1088" s="30"/>
      <c r="J1088" s="31"/>
    </row>
    <row r="1089" spans="2:10" ht="12.75">
      <c r="B1089" s="27"/>
      <c r="C1089" s="27"/>
      <c r="D1089" s="27"/>
      <c r="E1089" s="27"/>
      <c r="F1089" s="28"/>
      <c r="G1089" s="30"/>
      <c r="H1089" s="30"/>
      <c r="I1089" s="30"/>
      <c r="J1089" s="31"/>
    </row>
    <row r="1090" spans="2:10" ht="12.75">
      <c r="B1090" s="27"/>
      <c r="C1090" s="27"/>
      <c r="D1090" s="27"/>
      <c r="E1090" s="27"/>
      <c r="F1090" s="28"/>
      <c r="G1090" s="30"/>
      <c r="H1090" s="30"/>
      <c r="I1090" s="30"/>
      <c r="J1090" s="31"/>
    </row>
    <row r="1091" spans="2:10" ht="12.75">
      <c r="B1091" s="27"/>
      <c r="C1091" s="27"/>
      <c r="D1091" s="27"/>
      <c r="E1091" s="27"/>
      <c r="F1091" s="28"/>
      <c r="G1091" s="30"/>
      <c r="H1091" s="30"/>
      <c r="I1091" s="30"/>
      <c r="J1091" s="31"/>
    </row>
    <row r="1092" spans="2:10" ht="12.75">
      <c r="B1092" s="27"/>
      <c r="C1092" s="27"/>
      <c r="D1092" s="27"/>
      <c r="E1092" s="27"/>
      <c r="F1092" s="28"/>
      <c r="G1092" s="30"/>
      <c r="H1092" s="30"/>
      <c r="I1092" s="30"/>
      <c r="J1092" s="31"/>
    </row>
    <row r="1093" spans="2:10" ht="12.75">
      <c r="B1093" s="27"/>
      <c r="C1093" s="27"/>
      <c r="D1093" s="27"/>
      <c r="E1093" s="27"/>
      <c r="F1093" s="28"/>
      <c r="G1093" s="30"/>
      <c r="H1093" s="30"/>
      <c r="I1093" s="30"/>
      <c r="J1093" s="31"/>
    </row>
    <row r="1094" spans="2:10" ht="12.75">
      <c r="B1094" s="27"/>
      <c r="C1094" s="27"/>
      <c r="D1094" s="27"/>
      <c r="E1094" s="27"/>
      <c r="F1094" s="28"/>
      <c r="G1094" s="30"/>
      <c r="H1094" s="30"/>
      <c r="I1094" s="30"/>
      <c r="J1094" s="31"/>
    </row>
    <row r="1095" spans="2:10" ht="12.75">
      <c r="B1095" s="27"/>
      <c r="C1095" s="27"/>
      <c r="D1095" s="27"/>
      <c r="E1095" s="27"/>
      <c r="F1095" s="28"/>
      <c r="G1095" s="30"/>
      <c r="H1095" s="30"/>
      <c r="I1095" s="30"/>
      <c r="J1095" s="31"/>
    </row>
    <row r="1096" spans="2:10" ht="12.75">
      <c r="B1096" s="27"/>
      <c r="C1096" s="27"/>
      <c r="D1096" s="27"/>
      <c r="E1096" s="27"/>
      <c r="F1096" s="28"/>
      <c r="G1096" s="30"/>
      <c r="H1096" s="30"/>
      <c r="I1096" s="30"/>
      <c r="J1096" s="31"/>
    </row>
    <row r="1097" spans="2:10" ht="12.75">
      <c r="B1097" s="27"/>
      <c r="C1097" s="27"/>
      <c r="D1097" s="27"/>
      <c r="E1097" s="27"/>
      <c r="F1097" s="28"/>
      <c r="G1097" s="30"/>
      <c r="H1097" s="30"/>
      <c r="I1097" s="30"/>
      <c r="J1097" s="31"/>
    </row>
    <row r="1098" spans="2:10" ht="12.75">
      <c r="B1098" s="27"/>
      <c r="C1098" s="27"/>
      <c r="D1098" s="27"/>
      <c r="E1098" s="27"/>
      <c r="F1098" s="28"/>
      <c r="G1098" s="30"/>
      <c r="H1098" s="30"/>
      <c r="I1098" s="30"/>
      <c r="J1098" s="31"/>
    </row>
    <row r="1099" spans="2:10" ht="12.75">
      <c r="B1099" s="27"/>
      <c r="C1099" s="27"/>
      <c r="D1099" s="27"/>
      <c r="E1099" s="27"/>
      <c r="F1099" s="28"/>
      <c r="G1099" s="30"/>
      <c r="H1099" s="30"/>
      <c r="I1099" s="30"/>
      <c r="J1099" s="31"/>
    </row>
    <row r="1100" spans="2:10" ht="12.75">
      <c r="B1100" s="27"/>
      <c r="C1100" s="27"/>
      <c r="D1100" s="27"/>
      <c r="E1100" s="27"/>
      <c r="F1100" s="28"/>
      <c r="G1100" s="30"/>
      <c r="H1100" s="30"/>
      <c r="I1100" s="30"/>
      <c r="J1100" s="31"/>
    </row>
    <row r="1101" spans="2:10" ht="12.75">
      <c r="B1101" s="27"/>
      <c r="C1101" s="27"/>
      <c r="D1101" s="27"/>
      <c r="E1101" s="27"/>
      <c r="F1101" s="28"/>
      <c r="G1101" s="30"/>
      <c r="H1101" s="30"/>
      <c r="I1101" s="30"/>
      <c r="J1101" s="31"/>
    </row>
    <row r="1102" spans="2:10" ht="12.75">
      <c r="B1102" s="27"/>
      <c r="C1102" s="27"/>
      <c r="D1102" s="27"/>
      <c r="E1102" s="27"/>
      <c r="F1102" s="28"/>
      <c r="G1102" s="30"/>
      <c r="H1102" s="30"/>
      <c r="I1102" s="30"/>
      <c r="J1102" s="31"/>
    </row>
    <row r="1103" spans="2:10" ht="12.75">
      <c r="B1103" s="27"/>
      <c r="C1103" s="27"/>
      <c r="D1103" s="27"/>
      <c r="E1103" s="27"/>
      <c r="F1103" s="28"/>
      <c r="G1103" s="30"/>
      <c r="H1103" s="30"/>
      <c r="I1103" s="30"/>
      <c r="J1103" s="31"/>
    </row>
    <row r="1104" spans="2:10" ht="12.75">
      <c r="B1104" s="27"/>
      <c r="C1104" s="27"/>
      <c r="D1104" s="27"/>
      <c r="E1104" s="27"/>
      <c r="F1104" s="28"/>
      <c r="G1104" s="30"/>
      <c r="H1104" s="30"/>
      <c r="I1104" s="30"/>
      <c r="J1104" s="31"/>
    </row>
    <row r="1105" spans="2:10" ht="12.75">
      <c r="B1105" s="27"/>
      <c r="C1105" s="27"/>
      <c r="D1105" s="27"/>
      <c r="E1105" s="27"/>
      <c r="F1105" s="28"/>
      <c r="G1105" s="30"/>
      <c r="H1105" s="30"/>
      <c r="I1105" s="30"/>
      <c r="J1105" s="31"/>
    </row>
    <row r="1106" spans="2:10" ht="12.75">
      <c r="B1106" s="27"/>
      <c r="C1106" s="27"/>
      <c r="D1106" s="27"/>
      <c r="E1106" s="27"/>
      <c r="F1106" s="28"/>
      <c r="G1106" s="30"/>
      <c r="H1106" s="30"/>
      <c r="I1106" s="30"/>
      <c r="J1106" s="31"/>
    </row>
    <row r="1107" spans="2:10" ht="12.75">
      <c r="B1107" s="27"/>
      <c r="C1107" s="27"/>
      <c r="D1107" s="27"/>
      <c r="E1107" s="27"/>
      <c r="F1107" s="28"/>
      <c r="G1107" s="30"/>
      <c r="H1107" s="30"/>
      <c r="I1107" s="30"/>
      <c r="J1107" s="31"/>
    </row>
    <row r="1108" spans="2:10" ht="12.75">
      <c r="B1108" s="27"/>
      <c r="C1108" s="27"/>
      <c r="D1108" s="27"/>
      <c r="E1108" s="27"/>
      <c r="F1108" s="28"/>
      <c r="G1108" s="30"/>
      <c r="H1108" s="30"/>
      <c r="I1108" s="30"/>
      <c r="J1108" s="31"/>
    </row>
    <row r="1109" spans="2:10" ht="12.75">
      <c r="B1109" s="27"/>
      <c r="C1109" s="27"/>
      <c r="D1109" s="27"/>
      <c r="E1109" s="27"/>
      <c r="F1109" s="28"/>
      <c r="G1109" s="30"/>
      <c r="H1109" s="30"/>
      <c r="I1109" s="30"/>
      <c r="J1109" s="31"/>
    </row>
    <row r="1110" spans="2:10" ht="12.75">
      <c r="B1110" s="27"/>
      <c r="C1110" s="27"/>
      <c r="D1110" s="27"/>
      <c r="E1110" s="27"/>
      <c r="F1110" s="28"/>
      <c r="G1110" s="30"/>
      <c r="H1110" s="30"/>
      <c r="I1110" s="30"/>
      <c r="J1110" s="31"/>
    </row>
    <row r="1111" spans="2:10" ht="12.75">
      <c r="B1111" s="27"/>
      <c r="C1111" s="27"/>
      <c r="D1111" s="27"/>
      <c r="E1111" s="27"/>
      <c r="F1111" s="28"/>
      <c r="G1111" s="30"/>
      <c r="H1111" s="30"/>
      <c r="I1111" s="30"/>
      <c r="J1111" s="31"/>
    </row>
    <row r="1112" spans="2:10" ht="12.75">
      <c r="B1112" s="27"/>
      <c r="C1112" s="27"/>
      <c r="D1112" s="27"/>
      <c r="E1112" s="27"/>
      <c r="F1112" s="28"/>
      <c r="G1112" s="30"/>
      <c r="H1112" s="30"/>
      <c r="I1112" s="30"/>
      <c r="J1112" s="31"/>
    </row>
    <row r="1113" spans="2:10" ht="12.75">
      <c r="B1113" s="27"/>
      <c r="C1113" s="27"/>
      <c r="D1113" s="27"/>
      <c r="E1113" s="27"/>
      <c r="F1113" s="28"/>
      <c r="G1113" s="30"/>
      <c r="H1113" s="30"/>
      <c r="I1113" s="30"/>
      <c r="J1113" s="31"/>
    </row>
    <row r="1114" spans="2:10" ht="12.75">
      <c r="B1114" s="27"/>
      <c r="C1114" s="27"/>
      <c r="D1114" s="27"/>
      <c r="E1114" s="27"/>
      <c r="F1114" s="28"/>
      <c r="G1114" s="30"/>
      <c r="H1114" s="30"/>
      <c r="I1114" s="30"/>
      <c r="J1114" s="31"/>
    </row>
    <row r="1115" spans="2:10" ht="12.75">
      <c r="B1115" s="27"/>
      <c r="C1115" s="27"/>
      <c r="D1115" s="27"/>
      <c r="E1115" s="27"/>
      <c r="F1115" s="28"/>
      <c r="G1115" s="30"/>
      <c r="H1115" s="30"/>
      <c r="I1115" s="30"/>
      <c r="J1115" s="31"/>
    </row>
    <row r="1116" spans="2:10" ht="12.75">
      <c r="B1116" s="27"/>
      <c r="C1116" s="27"/>
      <c r="D1116" s="27"/>
      <c r="E1116" s="27"/>
      <c r="F1116" s="28"/>
      <c r="G1116" s="30"/>
      <c r="H1116" s="30"/>
      <c r="I1116" s="30"/>
      <c r="J1116" s="31"/>
    </row>
    <row r="1117" spans="2:10" ht="12.75">
      <c r="B1117" s="27"/>
      <c r="C1117" s="27"/>
      <c r="D1117" s="27"/>
      <c r="E1117" s="27"/>
      <c r="F1117" s="28"/>
      <c r="G1117" s="30"/>
      <c r="H1117" s="30"/>
      <c r="I1117" s="30"/>
      <c r="J1117" s="31"/>
    </row>
    <row r="1118" spans="2:10" ht="12.75">
      <c r="B1118" s="27"/>
      <c r="C1118" s="27"/>
      <c r="D1118" s="27"/>
      <c r="E1118" s="27"/>
      <c r="F1118" s="28"/>
      <c r="G1118" s="30"/>
      <c r="H1118" s="30"/>
      <c r="I1118" s="30"/>
      <c r="J1118" s="31"/>
    </row>
    <row r="1119" spans="2:10" ht="12.75">
      <c r="B1119" s="27"/>
      <c r="C1119" s="27"/>
      <c r="D1119" s="27"/>
      <c r="E1119" s="27"/>
      <c r="F1119" s="28"/>
      <c r="G1119" s="30"/>
      <c r="H1119" s="30"/>
      <c r="I1119" s="30"/>
      <c r="J1119" s="31"/>
    </row>
    <row r="1120" spans="2:10" ht="12.75">
      <c r="B1120" s="27"/>
      <c r="C1120" s="27"/>
      <c r="D1120" s="27"/>
      <c r="E1120" s="27"/>
      <c r="F1120" s="28"/>
      <c r="G1120" s="30"/>
      <c r="H1120" s="30"/>
      <c r="I1120" s="30"/>
      <c r="J1120" s="31"/>
    </row>
    <row r="1121" spans="2:10" ht="12.75">
      <c r="B1121" s="27"/>
      <c r="C1121" s="27"/>
      <c r="D1121" s="27"/>
      <c r="E1121" s="27"/>
      <c r="F1121" s="28"/>
      <c r="G1121" s="30"/>
      <c r="H1121" s="30"/>
      <c r="I1121" s="30"/>
      <c r="J1121" s="31"/>
    </row>
    <row r="1122" spans="2:10" ht="12.75">
      <c r="B1122" s="27"/>
      <c r="C1122" s="27"/>
      <c r="D1122" s="27"/>
      <c r="E1122" s="27"/>
      <c r="F1122" s="28"/>
      <c r="G1122" s="30"/>
      <c r="H1122" s="30"/>
      <c r="I1122" s="30"/>
      <c r="J1122" s="31"/>
    </row>
    <row r="1123" spans="2:10" ht="12.75">
      <c r="B1123" s="27"/>
      <c r="C1123" s="27"/>
      <c r="D1123" s="27"/>
      <c r="E1123" s="27"/>
      <c r="F1123" s="28"/>
      <c r="G1123" s="30"/>
      <c r="H1123" s="30"/>
      <c r="I1123" s="30"/>
      <c r="J1123" s="31"/>
    </row>
    <row r="1124" spans="2:10" ht="12.75">
      <c r="B1124" s="27"/>
      <c r="C1124" s="27"/>
      <c r="D1124" s="27"/>
      <c r="E1124" s="27"/>
      <c r="F1124" s="28"/>
      <c r="G1124" s="30"/>
      <c r="H1124" s="30"/>
      <c r="I1124" s="30"/>
      <c r="J1124" s="31"/>
    </row>
    <row r="1125" spans="2:10" ht="12.75">
      <c r="B1125" s="27"/>
      <c r="C1125" s="27"/>
      <c r="D1125" s="27"/>
      <c r="E1125" s="27"/>
      <c r="F1125" s="28"/>
      <c r="G1125" s="30"/>
      <c r="H1125" s="30"/>
      <c r="I1125" s="30"/>
      <c r="J1125" s="31"/>
    </row>
    <row r="1126" spans="2:10" ht="12.75">
      <c r="B1126" s="27"/>
      <c r="C1126" s="27"/>
      <c r="D1126" s="27"/>
      <c r="E1126" s="27"/>
      <c r="F1126" s="28"/>
      <c r="G1126" s="30"/>
      <c r="H1126" s="30"/>
      <c r="I1126" s="30"/>
      <c r="J1126" s="31"/>
    </row>
    <row r="1127" spans="2:10" ht="12.75">
      <c r="B1127" s="27"/>
      <c r="C1127" s="27"/>
      <c r="D1127" s="27"/>
      <c r="E1127" s="27"/>
      <c r="F1127" s="28"/>
      <c r="G1127" s="30"/>
      <c r="H1127" s="30"/>
      <c r="I1127" s="30"/>
      <c r="J1127" s="31"/>
    </row>
    <row r="1128" spans="2:10" ht="12.75">
      <c r="B1128" s="27"/>
      <c r="C1128" s="27"/>
      <c r="D1128" s="27"/>
      <c r="E1128" s="27"/>
      <c r="F1128" s="28"/>
      <c r="G1128" s="30"/>
      <c r="H1128" s="30"/>
      <c r="I1128" s="30"/>
      <c r="J1128" s="31"/>
    </row>
    <row r="1129" spans="2:10" ht="12.75">
      <c r="B1129" s="27"/>
      <c r="C1129" s="27"/>
      <c r="D1129" s="27"/>
      <c r="E1129" s="27"/>
      <c r="F1129" s="28"/>
      <c r="G1129" s="30"/>
      <c r="H1129" s="30"/>
      <c r="I1129" s="30"/>
      <c r="J1129" s="31"/>
    </row>
    <row r="1130" spans="2:10" ht="12.75">
      <c r="B1130" s="27"/>
      <c r="C1130" s="27"/>
      <c r="D1130" s="27"/>
      <c r="E1130" s="27"/>
      <c r="F1130" s="28"/>
      <c r="G1130" s="30"/>
      <c r="H1130" s="30"/>
      <c r="I1130" s="30"/>
      <c r="J1130" s="31"/>
    </row>
    <row r="1131" spans="2:10" ht="12.75">
      <c r="B1131" s="27"/>
      <c r="C1131" s="27"/>
      <c r="D1131" s="27"/>
      <c r="E1131" s="27"/>
      <c r="F1131" s="28"/>
      <c r="G1131" s="30"/>
      <c r="H1131" s="30"/>
      <c r="I1131" s="30"/>
      <c r="J1131" s="31"/>
    </row>
    <row r="1132" spans="2:10" ht="12.75">
      <c r="B1132" s="27"/>
      <c r="C1132" s="27"/>
      <c r="D1132" s="27"/>
      <c r="E1132" s="27"/>
      <c r="F1132" s="28"/>
      <c r="G1132" s="30"/>
      <c r="H1132" s="30"/>
      <c r="I1132" s="30"/>
      <c r="J1132" s="31"/>
    </row>
    <row r="1133" spans="2:10" ht="12.75">
      <c r="B1133" s="27"/>
      <c r="C1133" s="27"/>
      <c r="D1133" s="27"/>
      <c r="E1133" s="27"/>
      <c r="F1133" s="28"/>
      <c r="G1133" s="30"/>
      <c r="H1133" s="30"/>
      <c r="I1133" s="30"/>
      <c r="J1133" s="31"/>
    </row>
    <row r="1134" spans="2:10" ht="12.75">
      <c r="B1134" s="27"/>
      <c r="C1134" s="27"/>
      <c r="D1134" s="27"/>
      <c r="E1134" s="27"/>
      <c r="F1134" s="28"/>
      <c r="G1134" s="30"/>
      <c r="H1134" s="30"/>
      <c r="I1134" s="30"/>
      <c r="J1134" s="31"/>
    </row>
    <row r="1135" spans="2:10" ht="12.75">
      <c r="B1135" s="27"/>
      <c r="C1135" s="27"/>
      <c r="D1135" s="27"/>
      <c r="E1135" s="27"/>
      <c r="F1135" s="28"/>
      <c r="G1135" s="30"/>
      <c r="H1135" s="30"/>
      <c r="I1135" s="30"/>
      <c r="J1135" s="31"/>
    </row>
    <row r="1136" spans="2:10" ht="12.75">
      <c r="B1136" s="27"/>
      <c r="C1136" s="27"/>
      <c r="D1136" s="27"/>
      <c r="E1136" s="27"/>
      <c r="F1136" s="28"/>
      <c r="G1136" s="30"/>
      <c r="H1136" s="30"/>
      <c r="I1136" s="30"/>
      <c r="J1136" s="31"/>
    </row>
    <row r="1137" spans="2:10" ht="12.75">
      <c r="B1137" s="27"/>
      <c r="C1137" s="27"/>
      <c r="D1137" s="27"/>
      <c r="E1137" s="27"/>
      <c r="F1137" s="28"/>
      <c r="G1137" s="30"/>
      <c r="H1137" s="30"/>
      <c r="I1137" s="30"/>
      <c r="J1137" s="31"/>
    </row>
    <row r="1138" spans="2:10" ht="12.75">
      <c r="B1138" s="27"/>
      <c r="C1138" s="27"/>
      <c r="D1138" s="27"/>
      <c r="E1138" s="27"/>
      <c r="F1138" s="28"/>
      <c r="G1138" s="30"/>
      <c r="H1138" s="30"/>
      <c r="I1138" s="30"/>
      <c r="J1138" s="31"/>
    </row>
    <row r="1139" spans="2:10" ht="12.75">
      <c r="B1139" s="27"/>
      <c r="C1139" s="27"/>
      <c r="D1139" s="27"/>
      <c r="E1139" s="27"/>
      <c r="F1139" s="28"/>
      <c r="G1139" s="30"/>
      <c r="H1139" s="30"/>
      <c r="I1139" s="30"/>
      <c r="J1139" s="31"/>
    </row>
    <row r="1140" spans="2:10" ht="12.75">
      <c r="B1140" s="27"/>
      <c r="C1140" s="27"/>
      <c r="D1140" s="27"/>
      <c r="E1140" s="27"/>
      <c r="F1140" s="28"/>
      <c r="G1140" s="30"/>
      <c r="H1140" s="30"/>
      <c r="I1140" s="30"/>
      <c r="J1140" s="31"/>
    </row>
    <row r="1141" spans="2:10" ht="12.75">
      <c r="B1141" s="27"/>
      <c r="C1141" s="27"/>
      <c r="D1141" s="27"/>
      <c r="E1141" s="27"/>
      <c r="F1141" s="28"/>
      <c r="G1141" s="30"/>
      <c r="H1141" s="30"/>
      <c r="I1141" s="30"/>
      <c r="J1141" s="31"/>
    </row>
    <row r="1142" spans="2:10" ht="12.75">
      <c r="B1142" s="27"/>
      <c r="C1142" s="27"/>
      <c r="D1142" s="27"/>
      <c r="E1142" s="27"/>
      <c r="F1142" s="28"/>
      <c r="G1142" s="30"/>
      <c r="H1142" s="30"/>
      <c r="I1142" s="30"/>
      <c r="J1142" s="31"/>
    </row>
    <row r="1143" spans="2:10" ht="12.75">
      <c r="B1143" s="27"/>
      <c r="C1143" s="27"/>
      <c r="D1143" s="27"/>
      <c r="E1143" s="27"/>
      <c r="F1143" s="28"/>
      <c r="G1143" s="30"/>
      <c r="H1143" s="30"/>
      <c r="I1143" s="30"/>
      <c r="J1143" s="31"/>
    </row>
    <row r="1144" spans="2:10" ht="12.75">
      <c r="B1144" s="27"/>
      <c r="C1144" s="27"/>
      <c r="D1144" s="27"/>
      <c r="E1144" s="27"/>
      <c r="F1144" s="28"/>
      <c r="G1144" s="30"/>
      <c r="H1144" s="30"/>
      <c r="I1144" s="30"/>
      <c r="J1144" s="31"/>
    </row>
    <row r="1145" spans="2:10" ht="12.75">
      <c r="B1145" s="27"/>
      <c r="C1145" s="27"/>
      <c r="D1145" s="27"/>
      <c r="E1145" s="27"/>
      <c r="F1145" s="28"/>
      <c r="G1145" s="30"/>
      <c r="H1145" s="30"/>
      <c r="I1145" s="30"/>
      <c r="J1145" s="31"/>
    </row>
    <row r="1146" spans="2:10" ht="12.75">
      <c r="B1146" s="27"/>
      <c r="C1146" s="27"/>
      <c r="D1146" s="27"/>
      <c r="E1146" s="27"/>
      <c r="F1146" s="28"/>
      <c r="G1146" s="30"/>
      <c r="H1146" s="30"/>
      <c r="I1146" s="30"/>
      <c r="J1146" s="31"/>
    </row>
    <row r="1147" spans="2:10" ht="12.75">
      <c r="B1147" s="27"/>
      <c r="C1147" s="27"/>
      <c r="D1147" s="27"/>
      <c r="E1147" s="27"/>
      <c r="F1147" s="28"/>
      <c r="G1147" s="30"/>
      <c r="H1147" s="30"/>
      <c r="I1147" s="30"/>
      <c r="J1147" s="31"/>
    </row>
    <row r="1148" spans="2:10" ht="12.75">
      <c r="B1148" s="27"/>
      <c r="C1148" s="27"/>
      <c r="D1148" s="27"/>
      <c r="E1148" s="27"/>
      <c r="F1148" s="28"/>
      <c r="G1148" s="30"/>
      <c r="H1148" s="30"/>
      <c r="I1148" s="30"/>
      <c r="J1148" s="31"/>
    </row>
    <row r="1149" spans="2:10" ht="12.75">
      <c r="B1149" s="27"/>
      <c r="C1149" s="27"/>
      <c r="D1149" s="27"/>
      <c r="E1149" s="27"/>
      <c r="F1149" s="28"/>
      <c r="G1149" s="30"/>
      <c r="H1149" s="30"/>
      <c r="I1149" s="30"/>
      <c r="J1149" s="31"/>
    </row>
    <row r="1150" spans="2:10" ht="12.75">
      <c r="B1150" s="27"/>
      <c r="C1150" s="27"/>
      <c r="D1150" s="27"/>
      <c r="E1150" s="27"/>
      <c r="F1150" s="28"/>
      <c r="G1150" s="30"/>
      <c r="H1150" s="30"/>
      <c r="I1150" s="30"/>
      <c r="J1150" s="31"/>
    </row>
    <row r="1151" spans="2:10" ht="12.75">
      <c r="B1151" s="27"/>
      <c r="C1151" s="27"/>
      <c r="D1151" s="27"/>
      <c r="E1151" s="27"/>
      <c r="F1151" s="28"/>
      <c r="G1151" s="30"/>
      <c r="H1151" s="30"/>
      <c r="I1151" s="30"/>
      <c r="J1151" s="31"/>
    </row>
    <row r="1152" spans="2:10" ht="12.75">
      <c r="B1152" s="27"/>
      <c r="C1152" s="27"/>
      <c r="D1152" s="27"/>
      <c r="E1152" s="27"/>
      <c r="F1152" s="28"/>
      <c r="G1152" s="30"/>
      <c r="H1152" s="30"/>
      <c r="I1152" s="30"/>
      <c r="J1152" s="31"/>
    </row>
    <row r="1153" spans="2:10" ht="12.75">
      <c r="B1153" s="27"/>
      <c r="C1153" s="27"/>
      <c r="D1153" s="27"/>
      <c r="E1153" s="27"/>
      <c r="F1153" s="28"/>
      <c r="G1153" s="30"/>
      <c r="H1153" s="30"/>
      <c r="I1153" s="30"/>
      <c r="J1153" s="31"/>
    </row>
    <row r="1154" spans="2:10" ht="12.75">
      <c r="B1154" s="27"/>
      <c r="C1154" s="27"/>
      <c r="D1154" s="27"/>
      <c r="E1154" s="27"/>
      <c r="F1154" s="28"/>
      <c r="G1154" s="30"/>
      <c r="H1154" s="30"/>
      <c r="I1154" s="30"/>
      <c r="J1154" s="31"/>
    </row>
    <row r="1155" spans="2:10" ht="12.75">
      <c r="B1155" s="27"/>
      <c r="C1155" s="27"/>
      <c r="D1155" s="27"/>
      <c r="E1155" s="27"/>
      <c r="F1155" s="28"/>
      <c r="G1155" s="30"/>
      <c r="H1155" s="30"/>
      <c r="I1155" s="30"/>
      <c r="J1155" s="31"/>
    </row>
    <row r="1156" spans="2:10" ht="12.75">
      <c r="B1156" s="27"/>
      <c r="C1156" s="27"/>
      <c r="D1156" s="27"/>
      <c r="E1156" s="27"/>
      <c r="F1156" s="28"/>
      <c r="G1156" s="30"/>
      <c r="H1156" s="30"/>
      <c r="I1156" s="30"/>
      <c r="J1156" s="31"/>
    </row>
    <row r="1157" spans="2:10" ht="12.75">
      <c r="B1157" s="27"/>
      <c r="C1157" s="27"/>
      <c r="D1157" s="27"/>
      <c r="E1157" s="27"/>
      <c r="F1157" s="28"/>
      <c r="G1157" s="30"/>
      <c r="H1157" s="30"/>
      <c r="I1157" s="30"/>
      <c r="J1157" s="31"/>
    </row>
    <row r="1158" spans="2:10" ht="12.75">
      <c r="B1158" s="27"/>
      <c r="C1158" s="27"/>
      <c r="D1158" s="27"/>
      <c r="E1158" s="27"/>
      <c r="F1158" s="28"/>
      <c r="G1158" s="30"/>
      <c r="H1158" s="30"/>
      <c r="I1158" s="30"/>
      <c r="J1158" s="31"/>
    </row>
    <row r="1159" spans="2:10" ht="12.75">
      <c r="B1159" s="27"/>
      <c r="C1159" s="27"/>
      <c r="D1159" s="27"/>
      <c r="E1159" s="27"/>
      <c r="F1159" s="28"/>
      <c r="G1159" s="30"/>
      <c r="H1159" s="30"/>
      <c r="I1159" s="30"/>
      <c r="J1159" s="31"/>
    </row>
    <row r="1160" spans="2:10" ht="12.75">
      <c r="B1160" s="27"/>
      <c r="C1160" s="27"/>
      <c r="D1160" s="27"/>
      <c r="E1160" s="27"/>
      <c r="F1160" s="28"/>
      <c r="G1160" s="30"/>
      <c r="H1160" s="30"/>
      <c r="I1160" s="30"/>
      <c r="J1160" s="31"/>
    </row>
    <row r="1161" spans="2:10" ht="12.75">
      <c r="B1161" s="27"/>
      <c r="C1161" s="27"/>
      <c r="D1161" s="27"/>
      <c r="E1161" s="27"/>
      <c r="F1161" s="28"/>
      <c r="G1161" s="30"/>
      <c r="H1161" s="30"/>
      <c r="I1161" s="30"/>
      <c r="J1161" s="31"/>
    </row>
    <row r="1162" spans="2:10" ht="12.75">
      <c r="B1162" s="27"/>
      <c r="C1162" s="27"/>
      <c r="D1162" s="27"/>
      <c r="E1162" s="27"/>
      <c r="F1162" s="28"/>
      <c r="G1162" s="30"/>
      <c r="H1162" s="30"/>
      <c r="I1162" s="30"/>
      <c r="J1162" s="31"/>
    </row>
    <row r="1163" spans="2:10" ht="12.75">
      <c r="B1163" s="27"/>
      <c r="C1163" s="27"/>
      <c r="D1163" s="27"/>
      <c r="E1163" s="27"/>
      <c r="F1163" s="28"/>
      <c r="G1163" s="30"/>
      <c r="H1163" s="30"/>
      <c r="I1163" s="30"/>
      <c r="J1163" s="31"/>
    </row>
    <row r="1164" spans="2:10" ht="12.75">
      <c r="B1164" s="27"/>
      <c r="C1164" s="27"/>
      <c r="D1164" s="27"/>
      <c r="E1164" s="27"/>
      <c r="F1164" s="28"/>
      <c r="G1164" s="30"/>
      <c r="H1164" s="30"/>
      <c r="I1164" s="30"/>
      <c r="J1164" s="31"/>
    </row>
    <row r="1165" spans="2:10" ht="12.75">
      <c r="B1165" s="27"/>
      <c r="C1165" s="27"/>
      <c r="D1165" s="27"/>
      <c r="E1165" s="27"/>
      <c r="F1165" s="28"/>
      <c r="G1165" s="30"/>
      <c r="H1165" s="30"/>
      <c r="I1165" s="30"/>
      <c r="J1165" s="31"/>
    </row>
    <row r="1166" spans="2:10" ht="12.75">
      <c r="B1166" s="27"/>
      <c r="C1166" s="27"/>
      <c r="D1166" s="27"/>
      <c r="E1166" s="27"/>
      <c r="F1166" s="28"/>
      <c r="G1166" s="30"/>
      <c r="H1166" s="30"/>
      <c r="I1166" s="30"/>
      <c r="J1166" s="31"/>
    </row>
    <row r="1167" spans="2:10" ht="12.75">
      <c r="B1167" s="27"/>
      <c r="C1167" s="27"/>
      <c r="D1167" s="27"/>
      <c r="E1167" s="27"/>
      <c r="F1167" s="28"/>
      <c r="G1167" s="30"/>
      <c r="H1167" s="30"/>
      <c r="I1167" s="30"/>
      <c r="J1167" s="31"/>
    </row>
    <row r="1168" spans="2:10" ht="12.75">
      <c r="B1168" s="27"/>
      <c r="C1168" s="27"/>
      <c r="D1168" s="27"/>
      <c r="E1168" s="27"/>
      <c r="F1168" s="28"/>
      <c r="G1168" s="30"/>
      <c r="H1168" s="30"/>
      <c r="I1168" s="30"/>
      <c r="J1168" s="31"/>
    </row>
    <row r="1169" spans="2:10" ht="12.75">
      <c r="B1169" s="27"/>
      <c r="C1169" s="27"/>
      <c r="D1169" s="27"/>
      <c r="E1169" s="27"/>
      <c r="F1169" s="28"/>
      <c r="G1169" s="30"/>
      <c r="H1169" s="30"/>
      <c r="I1169" s="30"/>
      <c r="J1169" s="31"/>
    </row>
    <row r="1170" spans="2:10" ht="12.75">
      <c r="B1170" s="27"/>
      <c r="C1170" s="27"/>
      <c r="D1170" s="27"/>
      <c r="E1170" s="27"/>
      <c r="F1170" s="28"/>
      <c r="G1170" s="30"/>
      <c r="H1170" s="30"/>
      <c r="I1170" s="30"/>
      <c r="J1170" s="31"/>
    </row>
    <row r="1171" spans="2:10" ht="12.75">
      <c r="B1171" s="27"/>
      <c r="C1171" s="27"/>
      <c r="D1171" s="27"/>
      <c r="E1171" s="27"/>
      <c r="F1171" s="28"/>
      <c r="G1171" s="30"/>
      <c r="H1171" s="30"/>
      <c r="I1171" s="30"/>
      <c r="J1171" s="31"/>
    </row>
    <row r="1172" spans="2:10" ht="12.75">
      <c r="B1172" s="27"/>
      <c r="C1172" s="27"/>
      <c r="D1172" s="27"/>
      <c r="E1172" s="27"/>
      <c r="F1172" s="28"/>
      <c r="G1172" s="30"/>
      <c r="H1172" s="30"/>
      <c r="I1172" s="30"/>
      <c r="J1172" s="31"/>
    </row>
    <row r="1173" spans="2:10" ht="12.75">
      <c r="B1173" s="27"/>
      <c r="C1173" s="27"/>
      <c r="D1173" s="27"/>
      <c r="E1173" s="27"/>
      <c r="F1173" s="28"/>
      <c r="G1173" s="30"/>
      <c r="H1173" s="30"/>
      <c r="I1173" s="30"/>
      <c r="J1173" s="31"/>
    </row>
    <row r="1174" spans="2:10" ht="12.75">
      <c r="B1174" s="27"/>
      <c r="C1174" s="27"/>
      <c r="D1174" s="27"/>
      <c r="E1174" s="27"/>
      <c r="F1174" s="28"/>
      <c r="G1174" s="30"/>
      <c r="H1174" s="30"/>
      <c r="I1174" s="30"/>
      <c r="J1174" s="31"/>
    </row>
    <row r="1175" spans="2:10" ht="12.75">
      <c r="B1175" s="27"/>
      <c r="C1175" s="27"/>
      <c r="D1175" s="27"/>
      <c r="E1175" s="27"/>
      <c r="F1175" s="28"/>
      <c r="G1175" s="30"/>
      <c r="H1175" s="30"/>
      <c r="I1175" s="30"/>
      <c r="J1175" s="31"/>
    </row>
    <row r="1176" spans="2:10" ht="12.75">
      <c r="B1176" s="27"/>
      <c r="C1176" s="27"/>
      <c r="D1176" s="27"/>
      <c r="E1176" s="27"/>
      <c r="F1176" s="28"/>
      <c r="G1176" s="30"/>
      <c r="H1176" s="30"/>
      <c r="I1176" s="30"/>
      <c r="J1176" s="31"/>
    </row>
    <row r="1177" spans="2:10" ht="12.75">
      <c r="B1177" s="27"/>
      <c r="C1177" s="27"/>
      <c r="D1177" s="27"/>
      <c r="E1177" s="27"/>
      <c r="F1177" s="28"/>
      <c r="G1177" s="30"/>
      <c r="H1177" s="30"/>
      <c r="I1177" s="30"/>
      <c r="J1177" s="31"/>
    </row>
    <row r="1178" spans="2:10" ht="12.75">
      <c r="B1178" s="27"/>
      <c r="C1178" s="27"/>
      <c r="D1178" s="27"/>
      <c r="E1178" s="27"/>
      <c r="F1178" s="28"/>
      <c r="G1178" s="30"/>
      <c r="H1178" s="30"/>
      <c r="I1178" s="30"/>
      <c r="J1178" s="31"/>
    </row>
    <row r="1179" spans="2:10" ht="12.75">
      <c r="B1179" s="27"/>
      <c r="C1179" s="27"/>
      <c r="D1179" s="27"/>
      <c r="E1179" s="27"/>
      <c r="F1179" s="28"/>
      <c r="G1179" s="30"/>
      <c r="H1179" s="30"/>
      <c r="I1179" s="30"/>
      <c r="J1179" s="31"/>
    </row>
    <row r="1180" spans="2:10" ht="12.75">
      <c r="B1180" s="27"/>
      <c r="C1180" s="27"/>
      <c r="D1180" s="27"/>
      <c r="E1180" s="27"/>
      <c r="F1180" s="28"/>
      <c r="G1180" s="30"/>
      <c r="H1180" s="30"/>
      <c r="I1180" s="30"/>
      <c r="J1180" s="31"/>
    </row>
    <row r="1181" spans="2:10" ht="12.75">
      <c r="B1181" s="27"/>
      <c r="C1181" s="27"/>
      <c r="D1181" s="27"/>
      <c r="E1181" s="27"/>
      <c r="F1181" s="28"/>
      <c r="G1181" s="30"/>
      <c r="H1181" s="30"/>
      <c r="I1181" s="30"/>
      <c r="J1181" s="31"/>
    </row>
    <row r="1182" spans="2:10" ht="12.75">
      <c r="B1182" s="27"/>
      <c r="C1182" s="27"/>
      <c r="D1182" s="27"/>
      <c r="E1182" s="27"/>
      <c r="F1182" s="28"/>
      <c r="G1182" s="30"/>
      <c r="H1182" s="30"/>
      <c r="I1182" s="30"/>
      <c r="J1182" s="31"/>
    </row>
    <row r="1183" spans="2:10" ht="12.75">
      <c r="B1183" s="27"/>
      <c r="C1183" s="27"/>
      <c r="D1183" s="27"/>
      <c r="E1183" s="27"/>
      <c r="F1183" s="28"/>
      <c r="G1183" s="30"/>
      <c r="H1183" s="30"/>
      <c r="I1183" s="30"/>
      <c r="J1183" s="31"/>
    </row>
    <row r="1184" spans="2:10" ht="12.75">
      <c r="B1184" s="27"/>
      <c r="C1184" s="27"/>
      <c r="D1184" s="27"/>
      <c r="E1184" s="27"/>
      <c r="F1184" s="28"/>
      <c r="G1184" s="30"/>
      <c r="H1184" s="30"/>
      <c r="I1184" s="30"/>
      <c r="J1184" s="31"/>
    </row>
    <row r="1185" spans="2:10" ht="12.75">
      <c r="B1185" s="27"/>
      <c r="C1185" s="27"/>
      <c r="D1185" s="27"/>
      <c r="E1185" s="27"/>
      <c r="F1185" s="28"/>
      <c r="G1185" s="30"/>
      <c r="H1185" s="30"/>
      <c r="I1185" s="30"/>
      <c r="J1185" s="31"/>
    </row>
    <row r="1186" spans="2:10" ht="12.75">
      <c r="B1186" s="27"/>
      <c r="C1186" s="27"/>
      <c r="D1186" s="27"/>
      <c r="E1186" s="27"/>
      <c r="F1186" s="28"/>
      <c r="G1186" s="30"/>
      <c r="H1186" s="30"/>
      <c r="I1186" s="30"/>
      <c r="J1186" s="31"/>
    </row>
    <row r="1187" spans="2:10" ht="12.75">
      <c r="B1187" s="27"/>
      <c r="C1187" s="27"/>
      <c r="D1187" s="27"/>
      <c r="E1187" s="27"/>
      <c r="F1187" s="28"/>
      <c r="G1187" s="30"/>
      <c r="H1187" s="30"/>
      <c r="I1187" s="30"/>
      <c r="J1187" s="31"/>
    </row>
    <row r="1188" spans="2:10" ht="12.75">
      <c r="B1188" s="27"/>
      <c r="C1188" s="27"/>
      <c r="D1188" s="27"/>
      <c r="E1188" s="27"/>
      <c r="F1188" s="28"/>
      <c r="G1188" s="30"/>
      <c r="H1188" s="30"/>
      <c r="I1188" s="30"/>
      <c r="J1188" s="31"/>
    </row>
    <row r="1189" spans="2:10" ht="12.75">
      <c r="B1189" s="27"/>
      <c r="C1189" s="27"/>
      <c r="D1189" s="27"/>
      <c r="E1189" s="27"/>
      <c r="F1189" s="28"/>
      <c r="G1189" s="30"/>
      <c r="H1189" s="30"/>
      <c r="I1189" s="30"/>
      <c r="J1189" s="31"/>
    </row>
    <row r="1190" spans="2:10" ht="12.75">
      <c r="B1190" s="27"/>
      <c r="C1190" s="27"/>
      <c r="D1190" s="27"/>
      <c r="E1190" s="27"/>
      <c r="F1190" s="28"/>
      <c r="G1190" s="30"/>
      <c r="H1190" s="30"/>
      <c r="I1190" s="30"/>
      <c r="J1190" s="31"/>
    </row>
    <row r="1191" spans="2:10" ht="12.75">
      <c r="B1191" s="27"/>
      <c r="C1191" s="27"/>
      <c r="D1191" s="27"/>
      <c r="E1191" s="27"/>
      <c r="F1191" s="28"/>
      <c r="G1191" s="30"/>
      <c r="H1191" s="30"/>
      <c r="I1191" s="30"/>
      <c r="J1191" s="31"/>
    </row>
    <row r="1192" spans="2:10" ht="12.75">
      <c r="B1192" s="27"/>
      <c r="C1192" s="27"/>
      <c r="D1192" s="27"/>
      <c r="E1192" s="27"/>
      <c r="F1192" s="28"/>
      <c r="G1192" s="30"/>
      <c r="H1192" s="30"/>
      <c r="I1192" s="30"/>
      <c r="J1192" s="31"/>
    </row>
    <row r="1193" spans="2:10" ht="12.75">
      <c r="B1193" s="27"/>
      <c r="C1193" s="27"/>
      <c r="D1193" s="27"/>
      <c r="E1193" s="27"/>
      <c r="F1193" s="28"/>
      <c r="G1193" s="30"/>
      <c r="H1193" s="30"/>
      <c r="I1193" s="30"/>
      <c r="J1193" s="31"/>
    </row>
    <row r="1194" spans="2:10" ht="12.75">
      <c r="B1194" s="27"/>
      <c r="C1194" s="27"/>
      <c r="D1194" s="27"/>
      <c r="E1194" s="27"/>
      <c r="F1194" s="28"/>
      <c r="G1194" s="30"/>
      <c r="H1194" s="30"/>
      <c r="I1194" s="30"/>
      <c r="J1194" s="31"/>
    </row>
    <row r="1195" spans="2:10" ht="12.75">
      <c r="B1195" s="27"/>
      <c r="C1195" s="27"/>
      <c r="D1195" s="27"/>
      <c r="E1195" s="27"/>
      <c r="F1195" s="28"/>
      <c r="G1195" s="30"/>
      <c r="H1195" s="30"/>
      <c r="I1195" s="30"/>
      <c r="J1195" s="31"/>
    </row>
    <row r="1196" spans="2:10" ht="12.75">
      <c r="B1196" s="27"/>
      <c r="C1196" s="27"/>
      <c r="D1196" s="27"/>
      <c r="E1196" s="27"/>
      <c r="F1196" s="28"/>
      <c r="G1196" s="30"/>
      <c r="H1196" s="30"/>
      <c r="I1196" s="30"/>
      <c r="J1196" s="31"/>
    </row>
    <row r="1197" spans="2:10" ht="12.75">
      <c r="B1197" s="27"/>
      <c r="C1197" s="27"/>
      <c r="D1197" s="27"/>
      <c r="E1197" s="27"/>
      <c r="F1197" s="28"/>
      <c r="G1197" s="30"/>
      <c r="H1197" s="30"/>
      <c r="I1197" s="30"/>
      <c r="J1197" s="31"/>
    </row>
    <row r="1198" spans="2:10" ht="12.75">
      <c r="B1198" s="27"/>
      <c r="C1198" s="27"/>
      <c r="D1198" s="27"/>
      <c r="E1198" s="27"/>
      <c r="F1198" s="28"/>
      <c r="G1198" s="30"/>
      <c r="H1198" s="30"/>
      <c r="I1198" s="30"/>
      <c r="J1198" s="31"/>
    </row>
    <row r="1199" spans="2:10" ht="12.75">
      <c r="B1199" s="27"/>
      <c r="C1199" s="27"/>
      <c r="D1199" s="27"/>
      <c r="E1199" s="27"/>
      <c r="F1199" s="28"/>
      <c r="G1199" s="30"/>
      <c r="H1199" s="30"/>
      <c r="I1199" s="30"/>
      <c r="J1199" s="31"/>
    </row>
    <row r="1200" spans="2:10" ht="12.75">
      <c r="B1200" s="27"/>
      <c r="C1200" s="27"/>
      <c r="D1200" s="27"/>
      <c r="E1200" s="27"/>
      <c r="F1200" s="28"/>
      <c r="G1200" s="30"/>
      <c r="H1200" s="30"/>
      <c r="I1200" s="30"/>
      <c r="J1200" s="31"/>
    </row>
    <row r="1201" spans="2:10" ht="12.75">
      <c r="B1201" s="27"/>
      <c r="C1201" s="27"/>
      <c r="D1201" s="27"/>
      <c r="E1201" s="27"/>
      <c r="F1201" s="28"/>
      <c r="G1201" s="30"/>
      <c r="H1201" s="30"/>
      <c r="I1201" s="30"/>
      <c r="J1201" s="31"/>
    </row>
    <row r="1202" spans="2:10" ht="12.75">
      <c r="B1202" s="27"/>
      <c r="C1202" s="27"/>
      <c r="D1202" s="27"/>
      <c r="E1202" s="27"/>
      <c r="F1202" s="28"/>
      <c r="G1202" s="30"/>
      <c r="H1202" s="30"/>
      <c r="I1202" s="30"/>
      <c r="J1202" s="31"/>
    </row>
    <row r="1203" spans="2:10" ht="12.75">
      <c r="B1203" s="27"/>
      <c r="C1203" s="27"/>
      <c r="D1203" s="27"/>
      <c r="E1203" s="27"/>
      <c r="F1203" s="28"/>
      <c r="G1203" s="30"/>
      <c r="H1203" s="30"/>
      <c r="I1203" s="30"/>
      <c r="J1203" s="31"/>
    </row>
    <row r="1204" spans="2:10" ht="12.75">
      <c r="B1204" s="27"/>
      <c r="C1204" s="27"/>
      <c r="D1204" s="27"/>
      <c r="E1204" s="27"/>
      <c r="F1204" s="28"/>
      <c r="G1204" s="30"/>
      <c r="H1204" s="30"/>
      <c r="I1204" s="30"/>
      <c r="J1204" s="31"/>
    </row>
    <row r="1205" spans="2:10" ht="12.75">
      <c r="B1205" s="27"/>
      <c r="C1205" s="27"/>
      <c r="D1205" s="27"/>
      <c r="E1205" s="27"/>
      <c r="F1205" s="28"/>
      <c r="G1205" s="30"/>
      <c r="H1205" s="30"/>
      <c r="I1205" s="30"/>
      <c r="J1205" s="31"/>
    </row>
    <row r="1206" spans="2:10" ht="12.75">
      <c r="B1206" s="27"/>
      <c r="C1206" s="27"/>
      <c r="D1206" s="27"/>
      <c r="E1206" s="27"/>
      <c r="F1206" s="28"/>
      <c r="G1206" s="30"/>
      <c r="H1206" s="30"/>
      <c r="I1206" s="30"/>
      <c r="J1206" s="31"/>
    </row>
    <row r="1207" spans="2:10" ht="12.75">
      <c r="B1207" s="27"/>
      <c r="C1207" s="27"/>
      <c r="D1207" s="27"/>
      <c r="E1207" s="27"/>
      <c r="F1207" s="28"/>
      <c r="G1207" s="30"/>
      <c r="H1207" s="30"/>
      <c r="I1207" s="30"/>
      <c r="J1207" s="31"/>
    </row>
    <row r="1208" spans="2:10" ht="12.75">
      <c r="B1208" s="27"/>
      <c r="C1208" s="27"/>
      <c r="D1208" s="27"/>
      <c r="E1208" s="27"/>
      <c r="F1208" s="28"/>
      <c r="G1208" s="30"/>
      <c r="H1208" s="30"/>
      <c r="I1208" s="30"/>
      <c r="J1208" s="31"/>
    </row>
    <row r="1209" spans="2:10" ht="12.75">
      <c r="B1209" s="27"/>
      <c r="C1209" s="27"/>
      <c r="D1209" s="27"/>
      <c r="E1209" s="27"/>
      <c r="F1209" s="28"/>
      <c r="G1209" s="30"/>
      <c r="H1209" s="30"/>
      <c r="I1209" s="30"/>
      <c r="J1209" s="31"/>
    </row>
    <row r="1210" spans="2:10" ht="12.75">
      <c r="B1210" s="27"/>
      <c r="C1210" s="27"/>
      <c r="D1210" s="27"/>
      <c r="E1210" s="27"/>
      <c r="F1210" s="28"/>
      <c r="G1210" s="30"/>
      <c r="H1210" s="30"/>
      <c r="I1210" s="30"/>
      <c r="J1210" s="31"/>
    </row>
    <row r="1211" spans="2:10" ht="12.75">
      <c r="B1211" s="27"/>
      <c r="C1211" s="27"/>
      <c r="D1211" s="27"/>
      <c r="E1211" s="27"/>
      <c r="F1211" s="28"/>
      <c r="G1211" s="30"/>
      <c r="H1211" s="30"/>
      <c r="I1211" s="30"/>
      <c r="J1211" s="31"/>
    </row>
    <row r="1212" spans="2:10" ht="12.75">
      <c r="B1212" s="27"/>
      <c r="C1212" s="27"/>
      <c r="D1212" s="27"/>
      <c r="E1212" s="27"/>
      <c r="F1212" s="28"/>
      <c r="G1212" s="30"/>
      <c r="H1212" s="30"/>
      <c r="I1212" s="30"/>
      <c r="J1212" s="31"/>
    </row>
    <row r="1213" spans="2:10" ht="12.75">
      <c r="B1213" s="27"/>
      <c r="C1213" s="27"/>
      <c r="D1213" s="27"/>
      <c r="E1213" s="27"/>
      <c r="F1213" s="28"/>
      <c r="G1213" s="30"/>
      <c r="H1213" s="30"/>
      <c r="I1213" s="30"/>
      <c r="J1213" s="31"/>
    </row>
    <row r="1214" spans="2:10" ht="12.75">
      <c r="B1214" s="27"/>
      <c r="C1214" s="27"/>
      <c r="D1214" s="27"/>
      <c r="E1214" s="27"/>
      <c r="F1214" s="28"/>
      <c r="G1214" s="30"/>
      <c r="H1214" s="30"/>
      <c r="I1214" s="30"/>
      <c r="J1214" s="31"/>
    </row>
    <row r="1215" spans="2:10" ht="12.75">
      <c r="B1215" s="27"/>
      <c r="C1215" s="27"/>
      <c r="D1215" s="27"/>
      <c r="E1215" s="27"/>
      <c r="F1215" s="28"/>
      <c r="G1215" s="30"/>
      <c r="H1215" s="30"/>
      <c r="I1215" s="30"/>
      <c r="J1215" s="31"/>
    </row>
    <row r="1216" spans="2:10" ht="12.75">
      <c r="B1216" s="27"/>
      <c r="C1216" s="27"/>
      <c r="D1216" s="27"/>
      <c r="E1216" s="27"/>
      <c r="F1216" s="28"/>
      <c r="G1216" s="30"/>
      <c r="H1216" s="30"/>
      <c r="I1216" s="30"/>
      <c r="J1216" s="31"/>
    </row>
    <row r="1217" spans="2:10" ht="12.75">
      <c r="B1217" s="27"/>
      <c r="C1217" s="27"/>
      <c r="D1217" s="27"/>
      <c r="E1217" s="27"/>
      <c r="F1217" s="28"/>
      <c r="G1217" s="30"/>
      <c r="H1217" s="30"/>
      <c r="I1217" s="30"/>
      <c r="J1217" s="31"/>
    </row>
    <row r="1218" spans="2:10" ht="12.75">
      <c r="B1218" s="27"/>
      <c r="C1218" s="27"/>
      <c r="D1218" s="27"/>
      <c r="E1218" s="27"/>
      <c r="F1218" s="28"/>
      <c r="G1218" s="30"/>
      <c r="H1218" s="30"/>
      <c r="I1218" s="30"/>
      <c r="J1218" s="31"/>
    </row>
    <row r="1219" spans="2:10" ht="12.75">
      <c r="B1219" s="27"/>
      <c r="C1219" s="27"/>
      <c r="D1219" s="27"/>
      <c r="E1219" s="27"/>
      <c r="F1219" s="28"/>
      <c r="G1219" s="30"/>
      <c r="H1219" s="30"/>
      <c r="I1219" s="30"/>
      <c r="J1219" s="31"/>
    </row>
    <row r="1220" spans="2:10" ht="12.75">
      <c r="B1220" s="27"/>
      <c r="C1220" s="27"/>
      <c r="D1220" s="27"/>
      <c r="E1220" s="27"/>
      <c r="F1220" s="28"/>
      <c r="G1220" s="30"/>
      <c r="H1220" s="30"/>
      <c r="I1220" s="30"/>
      <c r="J1220" s="31"/>
    </row>
    <row r="1221" spans="2:10" ht="12.75">
      <c r="B1221" s="27"/>
      <c r="C1221" s="27"/>
      <c r="D1221" s="27"/>
      <c r="E1221" s="27"/>
      <c r="F1221" s="28"/>
      <c r="G1221" s="30"/>
      <c r="H1221" s="30"/>
      <c r="I1221" s="30"/>
      <c r="J1221" s="31"/>
    </row>
    <row r="1222" spans="2:10" ht="12.75">
      <c r="B1222" s="27"/>
      <c r="C1222" s="27"/>
      <c r="D1222" s="27"/>
      <c r="E1222" s="27"/>
      <c r="F1222" s="28"/>
      <c r="G1222" s="30"/>
      <c r="H1222" s="30"/>
      <c r="I1222" s="30"/>
      <c r="J1222" s="31"/>
    </row>
    <row r="1223" spans="2:10" ht="12.75">
      <c r="B1223" s="27"/>
      <c r="C1223" s="27"/>
      <c r="D1223" s="27"/>
      <c r="E1223" s="27"/>
      <c r="F1223" s="28"/>
      <c r="G1223" s="30"/>
      <c r="H1223" s="30"/>
      <c r="I1223" s="30"/>
      <c r="J1223" s="31"/>
    </row>
    <row r="1224" spans="2:10" ht="12.75">
      <c r="B1224" s="27"/>
      <c r="C1224" s="27"/>
      <c r="D1224" s="27"/>
      <c r="E1224" s="27"/>
      <c r="F1224" s="28"/>
      <c r="G1224" s="30"/>
      <c r="H1224" s="30"/>
      <c r="I1224" s="30"/>
      <c r="J1224" s="31"/>
    </row>
    <row r="1225" spans="2:10" ht="12.75">
      <c r="B1225" s="27"/>
      <c r="C1225" s="27"/>
      <c r="D1225" s="27"/>
      <c r="E1225" s="27"/>
      <c r="F1225" s="28"/>
      <c r="G1225" s="30"/>
      <c r="H1225" s="30"/>
      <c r="I1225" s="30"/>
      <c r="J1225" s="31"/>
    </row>
    <row r="1226" spans="2:10" ht="12.75">
      <c r="B1226" s="27"/>
      <c r="C1226" s="27"/>
      <c r="D1226" s="27"/>
      <c r="E1226" s="27"/>
      <c r="F1226" s="28"/>
      <c r="G1226" s="30"/>
      <c r="H1226" s="30"/>
      <c r="I1226" s="30"/>
      <c r="J1226" s="31"/>
    </row>
    <row r="1227" spans="2:10" ht="12.75">
      <c r="B1227" s="27"/>
      <c r="C1227" s="27"/>
      <c r="D1227" s="27"/>
      <c r="E1227" s="27"/>
      <c r="F1227" s="28"/>
      <c r="G1227" s="30"/>
      <c r="H1227" s="30"/>
      <c r="I1227" s="30"/>
      <c r="J1227" s="31"/>
    </row>
    <row r="1228" spans="2:10" ht="12.75">
      <c r="B1228" s="27"/>
      <c r="C1228" s="27"/>
      <c r="D1228" s="27"/>
      <c r="E1228" s="27"/>
      <c r="F1228" s="28"/>
      <c r="G1228" s="30"/>
      <c r="H1228" s="30"/>
      <c r="I1228" s="30"/>
      <c r="J1228" s="31"/>
    </row>
    <row r="1229" spans="2:10" ht="12.75">
      <c r="B1229" s="27"/>
      <c r="C1229" s="27"/>
      <c r="D1229" s="27"/>
      <c r="E1229" s="27"/>
      <c r="F1229" s="28"/>
      <c r="G1229" s="30"/>
      <c r="H1229" s="30"/>
      <c r="I1229" s="30"/>
      <c r="J1229" s="31"/>
    </row>
    <row r="1230" spans="2:10" ht="12.75">
      <c r="B1230" s="27"/>
      <c r="C1230" s="27"/>
      <c r="D1230" s="27"/>
      <c r="E1230" s="27"/>
      <c r="F1230" s="28"/>
      <c r="G1230" s="30"/>
      <c r="H1230" s="30"/>
      <c r="I1230" s="30"/>
      <c r="J1230" s="31"/>
    </row>
    <row r="1231" spans="2:10" ht="12.75">
      <c r="B1231" s="27"/>
      <c r="C1231" s="27"/>
      <c r="D1231" s="27"/>
      <c r="E1231" s="27"/>
      <c r="F1231" s="28"/>
      <c r="G1231" s="30"/>
      <c r="H1231" s="30"/>
      <c r="I1231" s="30"/>
      <c r="J1231" s="31"/>
    </row>
    <row r="1232" spans="2:10" ht="12.75">
      <c r="B1232" s="27"/>
      <c r="C1232" s="27"/>
      <c r="D1232" s="27"/>
      <c r="E1232" s="27"/>
      <c r="F1232" s="28"/>
      <c r="G1232" s="30"/>
      <c r="H1232" s="30"/>
      <c r="I1232" s="30"/>
      <c r="J1232" s="31"/>
    </row>
    <row r="1233" spans="2:10" ht="12.75">
      <c r="B1233" s="27"/>
      <c r="C1233" s="27"/>
      <c r="D1233" s="27"/>
      <c r="E1233" s="27"/>
      <c r="F1233" s="28"/>
      <c r="G1233" s="30"/>
      <c r="H1233" s="30"/>
      <c r="I1233" s="30"/>
      <c r="J1233" s="31"/>
    </row>
    <row r="1234" spans="2:10" ht="12.75">
      <c r="B1234" s="27"/>
      <c r="C1234" s="27"/>
      <c r="D1234" s="27"/>
      <c r="E1234" s="27"/>
      <c r="F1234" s="28"/>
      <c r="G1234" s="30"/>
      <c r="H1234" s="30"/>
      <c r="I1234" s="30"/>
      <c r="J1234" s="31"/>
    </row>
    <row r="1235" spans="2:10" ht="12.75">
      <c r="B1235" s="27"/>
      <c r="C1235" s="27"/>
      <c r="D1235" s="27"/>
      <c r="E1235" s="27"/>
      <c r="F1235" s="28"/>
      <c r="G1235" s="30"/>
      <c r="H1235" s="30"/>
      <c r="I1235" s="30"/>
      <c r="J1235" s="31"/>
    </row>
    <row r="1236" spans="2:10" ht="12.75">
      <c r="B1236" s="27"/>
      <c r="C1236" s="27"/>
      <c r="D1236" s="27"/>
      <c r="E1236" s="27"/>
      <c r="F1236" s="28"/>
      <c r="G1236" s="30"/>
      <c r="H1236" s="30"/>
      <c r="I1236" s="30"/>
      <c r="J1236" s="31"/>
    </row>
    <row r="1237" spans="2:10" ht="12.75">
      <c r="B1237" s="27"/>
      <c r="C1237" s="27"/>
      <c r="D1237" s="27"/>
      <c r="E1237" s="27"/>
      <c r="F1237" s="28"/>
      <c r="G1237" s="30"/>
      <c r="H1237" s="30"/>
      <c r="I1237" s="30"/>
      <c r="J1237" s="31"/>
    </row>
    <row r="1238" spans="2:10" ht="12.75">
      <c r="B1238" s="27"/>
      <c r="C1238" s="27"/>
      <c r="D1238" s="27"/>
      <c r="E1238" s="27"/>
      <c r="F1238" s="28"/>
      <c r="G1238" s="30"/>
      <c r="H1238" s="30"/>
      <c r="I1238" s="30"/>
      <c r="J1238" s="31"/>
    </row>
    <row r="1239" spans="2:10" ht="12.75">
      <c r="B1239" s="27"/>
      <c r="C1239" s="27"/>
      <c r="D1239" s="27"/>
      <c r="E1239" s="27"/>
      <c r="F1239" s="28"/>
      <c r="G1239" s="30"/>
      <c r="H1239" s="30"/>
      <c r="I1239" s="30"/>
      <c r="J1239" s="31"/>
    </row>
    <row r="1240" spans="2:10" ht="12.75">
      <c r="B1240" s="27"/>
      <c r="C1240" s="27"/>
      <c r="D1240" s="27"/>
      <c r="E1240" s="27"/>
      <c r="F1240" s="28"/>
      <c r="G1240" s="30"/>
      <c r="H1240" s="30"/>
      <c r="I1240" s="30"/>
      <c r="J1240" s="31"/>
    </row>
    <row r="1241" spans="2:10" ht="12.75">
      <c r="B1241" s="27"/>
      <c r="C1241" s="27"/>
      <c r="D1241" s="27"/>
      <c r="E1241" s="27"/>
      <c r="F1241" s="28"/>
      <c r="G1241" s="30"/>
      <c r="H1241" s="30"/>
      <c r="I1241" s="30"/>
      <c r="J1241" s="31"/>
    </row>
    <row r="1242" spans="2:10" ht="12.75">
      <c r="B1242" s="27"/>
      <c r="C1242" s="27"/>
      <c r="D1242" s="27"/>
      <c r="E1242" s="27"/>
      <c r="F1242" s="28"/>
      <c r="G1242" s="30"/>
      <c r="H1242" s="30"/>
      <c r="I1242" s="30"/>
      <c r="J1242" s="31"/>
    </row>
    <row r="1243" spans="2:10" ht="12.75">
      <c r="B1243" s="27"/>
      <c r="C1243" s="27"/>
      <c r="D1243" s="27"/>
      <c r="E1243" s="27"/>
      <c r="F1243" s="28"/>
      <c r="G1243" s="30"/>
      <c r="H1243" s="30"/>
      <c r="I1243" s="30"/>
      <c r="J1243" s="31"/>
    </row>
    <row r="1244" spans="2:10" ht="12.75">
      <c r="B1244" s="27"/>
      <c r="C1244" s="27"/>
      <c r="D1244" s="27"/>
      <c r="E1244" s="27"/>
      <c r="F1244" s="28"/>
      <c r="G1244" s="30"/>
      <c r="H1244" s="30"/>
      <c r="I1244" s="30"/>
      <c r="J1244" s="31"/>
    </row>
    <row r="1245" spans="2:10" ht="12.75">
      <c r="B1245" s="27"/>
      <c r="C1245" s="27"/>
      <c r="D1245" s="27"/>
      <c r="E1245" s="27"/>
      <c r="F1245" s="28"/>
      <c r="G1245" s="30"/>
      <c r="H1245" s="30"/>
      <c r="I1245" s="30"/>
      <c r="J1245" s="31"/>
    </row>
    <row r="1246" spans="2:10" ht="12.75">
      <c r="B1246" s="27"/>
      <c r="C1246" s="27"/>
      <c r="D1246" s="27"/>
      <c r="E1246" s="27"/>
      <c r="F1246" s="28"/>
      <c r="G1246" s="30"/>
      <c r="H1246" s="30"/>
      <c r="I1246" s="30"/>
      <c r="J1246" s="31"/>
    </row>
    <row r="1247" spans="2:10" ht="12.75">
      <c r="B1247" s="27"/>
      <c r="C1247" s="27"/>
      <c r="D1247" s="27"/>
      <c r="E1247" s="27"/>
      <c r="F1247" s="28"/>
      <c r="G1247" s="30"/>
      <c r="H1247" s="30"/>
      <c r="I1247" s="30"/>
      <c r="J1247" s="31"/>
    </row>
    <row r="1248" spans="2:10" ht="12.75">
      <c r="B1248" s="27"/>
      <c r="C1248" s="27"/>
      <c r="D1248" s="27"/>
      <c r="E1248" s="27"/>
      <c r="F1248" s="28"/>
      <c r="G1248" s="30"/>
      <c r="H1248" s="30"/>
      <c r="I1248" s="30"/>
      <c r="J1248" s="31"/>
    </row>
    <row r="1249" spans="2:10" ht="12.75">
      <c r="B1249" s="27"/>
      <c r="C1249" s="27"/>
      <c r="D1249" s="27"/>
      <c r="E1249" s="27"/>
      <c r="F1249" s="28"/>
      <c r="G1249" s="30"/>
      <c r="H1249" s="30"/>
      <c r="I1249" s="30"/>
      <c r="J1249" s="31"/>
    </row>
    <row r="1250" spans="2:10" ht="12.75">
      <c r="B1250" s="27"/>
      <c r="C1250" s="27"/>
      <c r="D1250" s="27"/>
      <c r="E1250" s="27"/>
      <c r="F1250" s="28"/>
      <c r="G1250" s="30"/>
      <c r="H1250" s="30"/>
      <c r="I1250" s="30"/>
      <c r="J1250" s="31"/>
    </row>
    <row r="1251" spans="2:10" ht="12.75">
      <c r="B1251" s="27"/>
      <c r="C1251" s="27"/>
      <c r="D1251" s="27"/>
      <c r="E1251" s="27"/>
      <c r="F1251" s="28"/>
      <c r="G1251" s="30"/>
      <c r="H1251" s="30"/>
      <c r="I1251" s="30"/>
      <c r="J1251" s="31"/>
    </row>
    <row r="1252" spans="2:10" ht="12.75">
      <c r="B1252" s="27"/>
      <c r="C1252" s="27"/>
      <c r="D1252" s="27"/>
      <c r="E1252" s="27"/>
      <c r="F1252" s="28"/>
      <c r="G1252" s="30"/>
      <c r="H1252" s="30"/>
      <c r="I1252" s="30"/>
      <c r="J1252" s="31"/>
    </row>
    <row r="1253" spans="2:10" ht="12.75">
      <c r="B1253" s="27"/>
      <c r="C1253" s="27"/>
      <c r="D1253" s="27"/>
      <c r="E1253" s="27"/>
      <c r="F1253" s="28"/>
      <c r="G1253" s="30"/>
      <c r="H1253" s="30"/>
      <c r="I1253" s="30"/>
      <c r="J1253" s="31"/>
    </row>
    <row r="1254" spans="2:10" ht="12.75">
      <c r="B1254" s="27"/>
      <c r="C1254" s="27"/>
      <c r="D1254" s="27"/>
      <c r="E1254" s="27"/>
      <c r="F1254" s="28"/>
      <c r="G1254" s="30"/>
      <c r="H1254" s="30"/>
      <c r="I1254" s="30"/>
      <c r="J1254" s="31"/>
    </row>
    <row r="1255" spans="2:10" ht="12.75">
      <c r="B1255" s="27"/>
      <c r="C1255" s="27"/>
      <c r="D1255" s="27"/>
      <c r="E1255" s="27"/>
      <c r="F1255" s="28"/>
      <c r="G1255" s="30"/>
      <c r="H1255" s="30"/>
      <c r="I1255" s="30"/>
      <c r="J1255" s="31"/>
    </row>
    <row r="1256" spans="2:10" ht="12.75">
      <c r="B1256" s="27"/>
      <c r="C1256" s="27"/>
      <c r="D1256" s="27"/>
      <c r="E1256" s="27"/>
      <c r="F1256" s="28"/>
      <c r="G1256" s="30"/>
      <c r="H1256" s="30"/>
      <c r="I1256" s="30"/>
      <c r="J1256" s="31"/>
    </row>
    <row r="1257" spans="2:10" ht="12.75">
      <c r="B1257" s="27"/>
      <c r="C1257" s="27"/>
      <c r="D1257" s="27"/>
      <c r="E1257" s="27"/>
      <c r="F1257" s="28"/>
      <c r="G1257" s="30"/>
      <c r="H1257" s="30"/>
      <c r="I1257" s="30"/>
      <c r="J1257" s="31"/>
    </row>
    <row r="1258" spans="2:10" ht="12.75">
      <c r="B1258" s="27"/>
      <c r="C1258" s="27"/>
      <c r="D1258" s="27"/>
      <c r="E1258" s="27"/>
      <c r="F1258" s="28"/>
      <c r="G1258" s="30"/>
      <c r="H1258" s="30"/>
      <c r="I1258" s="30"/>
      <c r="J1258" s="31"/>
    </row>
    <row r="1259" spans="2:10" ht="12.75">
      <c r="B1259" s="27"/>
      <c r="C1259" s="27"/>
      <c r="D1259" s="27"/>
      <c r="E1259" s="27"/>
      <c r="F1259" s="28"/>
      <c r="G1259" s="30"/>
      <c r="H1259" s="30"/>
      <c r="I1259" s="30"/>
      <c r="J1259" s="31"/>
    </row>
    <row r="1260" spans="2:10" ht="12.75">
      <c r="B1260" s="27"/>
      <c r="C1260" s="27"/>
      <c r="D1260" s="27"/>
      <c r="E1260" s="27"/>
      <c r="F1260" s="28"/>
      <c r="G1260" s="30"/>
      <c r="H1260" s="30"/>
      <c r="I1260" s="30"/>
      <c r="J1260" s="31"/>
    </row>
    <row r="1261" spans="2:10" ht="12.75">
      <c r="B1261" s="27"/>
      <c r="C1261" s="27"/>
      <c r="D1261" s="27"/>
      <c r="E1261" s="27"/>
      <c r="F1261" s="28"/>
      <c r="G1261" s="30"/>
      <c r="H1261" s="30"/>
      <c r="I1261" s="30"/>
      <c r="J1261" s="31"/>
    </row>
    <row r="1262" spans="2:10" ht="12.75">
      <c r="B1262" s="27"/>
      <c r="C1262" s="27"/>
      <c r="D1262" s="27"/>
      <c r="E1262" s="27"/>
      <c r="F1262" s="28"/>
      <c r="G1262" s="30"/>
      <c r="H1262" s="30"/>
      <c r="I1262" s="30"/>
      <c r="J1262" s="31"/>
    </row>
    <row r="1263" spans="2:10" ht="12.75">
      <c r="B1263" s="27"/>
      <c r="C1263" s="27"/>
      <c r="D1263" s="27"/>
      <c r="E1263" s="27"/>
      <c r="F1263" s="28"/>
      <c r="G1263" s="30"/>
      <c r="H1263" s="30"/>
      <c r="I1263" s="30"/>
      <c r="J1263" s="31"/>
    </row>
    <row r="1264" spans="2:10" ht="12.75">
      <c r="B1264" s="27"/>
      <c r="C1264" s="27"/>
      <c r="D1264" s="27"/>
      <c r="E1264" s="27"/>
      <c r="F1264" s="28"/>
      <c r="G1264" s="30"/>
      <c r="H1264" s="30"/>
      <c r="I1264" s="30"/>
      <c r="J1264" s="31"/>
    </row>
    <row r="1265" spans="2:10" ht="12.75">
      <c r="B1265" s="27"/>
      <c r="C1265" s="27"/>
      <c r="D1265" s="27"/>
      <c r="E1265" s="27"/>
      <c r="F1265" s="28"/>
      <c r="G1265" s="30"/>
      <c r="H1265" s="30"/>
      <c r="I1265" s="30"/>
      <c r="J1265" s="31"/>
    </row>
    <row r="1266" spans="2:10" ht="12.75">
      <c r="B1266" s="27"/>
      <c r="C1266" s="27"/>
      <c r="D1266" s="27"/>
      <c r="E1266" s="27"/>
      <c r="F1266" s="28"/>
      <c r="G1266" s="30"/>
      <c r="H1266" s="30"/>
      <c r="I1266" s="30"/>
      <c r="J1266" s="31"/>
    </row>
    <row r="1267" spans="2:10" ht="12.75">
      <c r="B1267" s="27"/>
      <c r="C1267" s="27"/>
      <c r="D1267" s="27"/>
      <c r="E1267" s="27"/>
      <c r="F1267" s="28"/>
      <c r="G1267" s="30"/>
      <c r="H1267" s="30"/>
      <c r="I1267" s="30"/>
      <c r="J1267" s="31"/>
    </row>
    <row r="1268" spans="2:10" ht="12.75">
      <c r="B1268" s="27"/>
      <c r="C1268" s="27"/>
      <c r="D1268" s="27"/>
      <c r="E1268" s="27"/>
      <c r="F1268" s="28"/>
      <c r="G1268" s="30"/>
      <c r="H1268" s="30"/>
      <c r="I1268" s="30"/>
      <c r="J1268" s="31"/>
    </row>
    <row r="1269" spans="2:10" ht="12.75">
      <c r="B1269" s="27"/>
      <c r="C1269" s="27"/>
      <c r="D1269" s="27"/>
      <c r="E1269" s="27"/>
      <c r="F1269" s="28"/>
      <c r="G1269" s="30"/>
      <c r="H1269" s="30"/>
      <c r="I1269" s="30"/>
      <c r="J1269" s="31"/>
    </row>
    <row r="1270" spans="2:10" ht="12.75">
      <c r="B1270" s="27"/>
      <c r="C1270" s="27"/>
      <c r="D1270" s="27"/>
      <c r="E1270" s="27"/>
      <c r="F1270" s="28"/>
      <c r="G1270" s="30"/>
      <c r="H1270" s="30"/>
      <c r="I1270" s="30"/>
      <c r="J1270" s="31"/>
    </row>
    <row r="1271" spans="2:10" ht="12.75">
      <c r="B1271" s="27"/>
      <c r="C1271" s="27"/>
      <c r="D1271" s="27"/>
      <c r="E1271" s="27"/>
      <c r="F1271" s="28"/>
      <c r="G1271" s="30"/>
      <c r="H1271" s="30"/>
      <c r="I1271" s="30"/>
      <c r="J1271" s="31"/>
    </row>
    <row r="1272" spans="2:10" ht="12.75">
      <c r="B1272" s="27"/>
      <c r="C1272" s="27"/>
      <c r="D1272" s="27"/>
      <c r="E1272" s="27"/>
      <c r="F1272" s="28"/>
      <c r="G1272" s="30"/>
      <c r="H1272" s="30"/>
      <c r="I1272" s="30"/>
      <c r="J1272" s="31"/>
    </row>
    <row r="1273" spans="2:10" ht="12.75">
      <c r="B1273" s="27"/>
      <c r="C1273" s="27"/>
      <c r="D1273" s="27"/>
      <c r="E1273" s="27"/>
      <c r="F1273" s="28"/>
      <c r="G1273" s="30"/>
      <c r="H1273" s="30"/>
      <c r="I1273" s="30"/>
      <c r="J1273" s="31"/>
    </row>
    <row r="1274" spans="2:10" ht="12.75">
      <c r="B1274" s="27"/>
      <c r="C1274" s="27"/>
      <c r="D1274" s="27"/>
      <c r="E1274" s="27"/>
      <c r="F1274" s="28"/>
      <c r="G1274" s="30"/>
      <c r="H1274" s="30"/>
      <c r="I1274" s="30"/>
      <c r="J1274" s="31"/>
    </row>
    <row r="1275" spans="2:10" ht="12.75">
      <c r="B1275" s="27"/>
      <c r="C1275" s="27"/>
      <c r="D1275" s="27"/>
      <c r="E1275" s="27"/>
      <c r="F1275" s="28"/>
      <c r="G1275" s="30"/>
      <c r="H1275" s="30"/>
      <c r="I1275" s="30"/>
      <c r="J1275" s="31"/>
    </row>
    <row r="1276" spans="2:10" ht="12.75">
      <c r="B1276" s="27"/>
      <c r="C1276" s="27"/>
      <c r="D1276" s="27"/>
      <c r="E1276" s="27"/>
      <c r="F1276" s="28"/>
      <c r="G1276" s="30"/>
      <c r="H1276" s="30"/>
      <c r="I1276" s="30"/>
      <c r="J1276" s="31"/>
    </row>
    <row r="1277" spans="2:10" ht="12.75">
      <c r="B1277" s="27"/>
      <c r="C1277" s="27"/>
      <c r="D1277" s="27"/>
      <c r="E1277" s="27"/>
      <c r="F1277" s="28"/>
      <c r="G1277" s="30"/>
      <c r="H1277" s="30"/>
      <c r="I1277" s="30"/>
      <c r="J1277" s="31"/>
    </row>
    <row r="1278" spans="2:10" ht="12.75">
      <c r="B1278" s="27"/>
      <c r="C1278" s="27"/>
      <c r="D1278" s="27"/>
      <c r="E1278" s="27"/>
      <c r="F1278" s="28"/>
      <c r="G1278" s="30"/>
      <c r="H1278" s="30"/>
      <c r="I1278" s="30"/>
      <c r="J1278" s="31"/>
    </row>
    <row r="1279" spans="2:10" ht="12.75">
      <c r="B1279" s="27"/>
      <c r="C1279" s="27"/>
      <c r="D1279" s="27"/>
      <c r="E1279" s="27"/>
      <c r="F1279" s="28"/>
      <c r="G1279" s="30"/>
      <c r="H1279" s="30"/>
      <c r="I1279" s="30"/>
      <c r="J1279" s="31"/>
    </row>
    <row r="1280" spans="2:10" ht="12.75">
      <c r="B1280" s="27"/>
      <c r="C1280" s="27"/>
      <c r="D1280" s="27"/>
      <c r="E1280" s="27"/>
      <c r="F1280" s="28"/>
      <c r="G1280" s="30"/>
      <c r="H1280" s="30"/>
      <c r="I1280" s="30"/>
      <c r="J1280" s="31"/>
    </row>
    <row r="1281" spans="2:10" ht="12.75">
      <c r="B1281" s="27"/>
      <c r="C1281" s="27"/>
      <c r="D1281" s="27"/>
      <c r="E1281" s="27"/>
      <c r="F1281" s="28"/>
      <c r="G1281" s="30"/>
      <c r="H1281" s="30"/>
      <c r="I1281" s="30"/>
      <c r="J1281" s="31"/>
    </row>
    <row r="1282" spans="2:10" ht="12.75">
      <c r="B1282" s="27"/>
      <c r="C1282" s="27"/>
      <c r="D1282" s="27"/>
      <c r="E1282" s="27"/>
      <c r="F1282" s="28"/>
      <c r="G1282" s="30"/>
      <c r="H1282" s="30"/>
      <c r="I1282" s="30"/>
      <c r="J1282" s="31"/>
    </row>
    <row r="1283" spans="2:10" ht="12.75">
      <c r="B1283" s="27"/>
      <c r="C1283" s="27"/>
      <c r="D1283" s="27"/>
      <c r="E1283" s="27"/>
      <c r="F1283" s="28"/>
      <c r="G1283" s="30"/>
      <c r="H1283" s="30"/>
      <c r="I1283" s="30"/>
      <c r="J1283" s="31"/>
    </row>
    <row r="1284" spans="2:10" ht="12.75">
      <c r="B1284" s="27"/>
      <c r="C1284" s="27"/>
      <c r="D1284" s="27"/>
      <c r="E1284" s="27"/>
      <c r="F1284" s="28"/>
      <c r="G1284" s="30"/>
      <c r="H1284" s="30"/>
      <c r="I1284" s="30"/>
      <c r="J1284" s="31"/>
    </row>
    <row r="1285" spans="2:10" ht="12.75">
      <c r="B1285" s="27"/>
      <c r="C1285" s="27"/>
      <c r="D1285" s="27"/>
      <c r="E1285" s="27"/>
      <c r="F1285" s="28"/>
      <c r="G1285" s="30"/>
      <c r="H1285" s="30"/>
      <c r="I1285" s="30"/>
      <c r="J1285" s="31"/>
    </row>
    <row r="1286" spans="2:10" ht="12.75">
      <c r="B1286" s="27"/>
      <c r="C1286" s="27"/>
      <c r="D1286" s="27"/>
      <c r="E1286" s="27"/>
      <c r="F1286" s="28"/>
      <c r="G1286" s="30"/>
      <c r="H1286" s="30"/>
      <c r="I1286" s="30"/>
      <c r="J1286" s="31"/>
    </row>
    <row r="1287" spans="2:10" ht="12.75">
      <c r="B1287" s="27"/>
      <c r="C1287" s="27"/>
      <c r="D1287" s="27"/>
      <c r="E1287" s="27"/>
      <c r="F1287" s="28"/>
      <c r="G1287" s="30"/>
      <c r="H1287" s="30"/>
      <c r="I1287" s="30"/>
      <c r="J1287" s="31"/>
    </row>
    <row r="1288" spans="2:10" ht="12.75">
      <c r="B1288" s="27"/>
      <c r="C1288" s="27"/>
      <c r="D1288" s="27"/>
      <c r="E1288" s="27"/>
      <c r="F1288" s="28"/>
      <c r="G1288" s="30"/>
      <c r="H1288" s="30"/>
      <c r="I1288" s="30"/>
      <c r="J1288" s="31"/>
    </row>
    <row r="1289" spans="2:10" ht="12.75">
      <c r="B1289" s="27"/>
      <c r="C1289" s="27"/>
      <c r="D1289" s="27"/>
      <c r="E1289" s="27"/>
      <c r="F1289" s="28"/>
      <c r="G1289" s="30"/>
      <c r="H1289" s="30"/>
      <c r="I1289" s="30"/>
      <c r="J1289" s="31"/>
    </row>
    <row r="1290" spans="2:10" ht="12.75">
      <c r="B1290" s="27"/>
      <c r="C1290" s="27"/>
      <c r="D1290" s="27"/>
      <c r="E1290" s="27"/>
      <c r="F1290" s="28"/>
      <c r="G1290" s="30"/>
      <c r="H1290" s="30"/>
      <c r="I1290" s="30"/>
      <c r="J1290" s="31"/>
    </row>
    <row r="1291" spans="2:10" ht="12.75">
      <c r="B1291" s="27"/>
      <c r="C1291" s="27"/>
      <c r="D1291" s="27"/>
      <c r="E1291" s="27"/>
      <c r="F1291" s="28"/>
      <c r="G1291" s="30"/>
      <c r="H1291" s="30"/>
      <c r="I1291" s="30"/>
      <c r="J1291" s="31"/>
    </row>
    <row r="1292" spans="2:10" ht="12.75">
      <c r="B1292" s="27"/>
      <c r="C1292" s="27"/>
      <c r="D1292" s="27"/>
      <c r="E1292" s="27"/>
      <c r="F1292" s="28"/>
      <c r="G1292" s="30"/>
      <c r="H1292" s="30"/>
      <c r="I1292" s="30"/>
      <c r="J1292" s="31"/>
    </row>
    <row r="1293" spans="2:10" ht="12.75">
      <c r="B1293" s="27"/>
      <c r="C1293" s="27"/>
      <c r="D1293" s="27"/>
      <c r="E1293" s="27"/>
      <c r="F1293" s="28"/>
      <c r="G1293" s="30"/>
      <c r="H1293" s="30"/>
      <c r="I1293" s="30"/>
      <c r="J1293" s="31"/>
    </row>
    <row r="1294" spans="2:10" ht="12.75">
      <c r="B1294" s="27"/>
      <c r="C1294" s="27"/>
      <c r="D1294" s="27"/>
      <c r="E1294" s="27"/>
      <c r="F1294" s="28"/>
      <c r="G1294" s="30"/>
      <c r="H1294" s="30"/>
      <c r="I1294" s="30"/>
      <c r="J1294" s="31"/>
    </row>
    <row r="1295" spans="2:10" ht="12.75">
      <c r="B1295" s="27"/>
      <c r="C1295" s="27"/>
      <c r="D1295" s="27"/>
      <c r="E1295" s="27"/>
      <c r="F1295" s="28"/>
      <c r="G1295" s="30"/>
      <c r="H1295" s="30"/>
      <c r="I1295" s="30"/>
      <c r="J1295" s="31"/>
    </row>
    <row r="1296" spans="2:10" ht="12.75">
      <c r="B1296" s="27"/>
      <c r="C1296" s="27"/>
      <c r="D1296" s="27"/>
      <c r="E1296" s="27"/>
      <c r="F1296" s="28"/>
      <c r="G1296" s="30"/>
      <c r="H1296" s="30"/>
      <c r="I1296" s="30"/>
      <c r="J1296" s="31"/>
    </row>
    <row r="1297" spans="2:10" ht="12.75">
      <c r="B1297" s="27"/>
      <c r="C1297" s="27"/>
      <c r="D1297" s="27"/>
      <c r="E1297" s="27"/>
      <c r="F1297" s="28"/>
      <c r="G1297" s="30"/>
      <c r="H1297" s="30"/>
      <c r="I1297" s="30"/>
      <c r="J1297" s="31"/>
    </row>
    <row r="1298" spans="2:10" ht="12.75">
      <c r="B1298" s="27"/>
      <c r="C1298" s="27"/>
      <c r="D1298" s="27"/>
      <c r="E1298" s="27"/>
      <c r="F1298" s="28"/>
      <c r="G1298" s="30"/>
      <c r="H1298" s="30"/>
      <c r="I1298" s="30"/>
      <c r="J1298" s="31"/>
    </row>
    <row r="1299" spans="2:10" ht="12.75">
      <c r="B1299" s="27"/>
      <c r="C1299" s="27"/>
      <c r="D1299" s="27"/>
      <c r="E1299" s="27"/>
      <c r="F1299" s="28"/>
      <c r="G1299" s="30"/>
      <c r="H1299" s="30"/>
      <c r="I1299" s="30"/>
      <c r="J1299" s="31"/>
    </row>
    <row r="1300" spans="2:10" ht="12.75">
      <c r="B1300" s="27"/>
      <c r="C1300" s="27"/>
      <c r="D1300" s="27"/>
      <c r="E1300" s="27"/>
      <c r="F1300" s="28"/>
      <c r="G1300" s="30"/>
      <c r="H1300" s="30"/>
      <c r="I1300" s="30"/>
      <c r="J1300" s="31"/>
    </row>
    <row r="1301" spans="2:10" ht="12.75">
      <c r="B1301" s="27"/>
      <c r="C1301" s="27"/>
      <c r="D1301" s="27"/>
      <c r="E1301" s="27"/>
      <c r="F1301" s="28"/>
      <c r="G1301" s="30"/>
      <c r="H1301" s="30"/>
      <c r="I1301" s="30"/>
      <c r="J1301" s="31"/>
    </row>
    <row r="1302" spans="2:10" ht="12.75">
      <c r="B1302" s="27"/>
      <c r="C1302" s="27"/>
      <c r="D1302" s="27"/>
      <c r="E1302" s="27"/>
      <c r="F1302" s="28"/>
      <c r="G1302" s="30"/>
      <c r="H1302" s="30"/>
      <c r="I1302" s="30"/>
      <c r="J1302" s="31"/>
    </row>
    <row r="1303" spans="2:10" ht="12.75">
      <c r="B1303" s="27"/>
      <c r="C1303" s="27"/>
      <c r="D1303" s="27"/>
      <c r="E1303" s="27"/>
      <c r="F1303" s="28"/>
      <c r="G1303" s="30"/>
      <c r="H1303" s="30"/>
      <c r="I1303" s="30"/>
      <c r="J1303" s="31"/>
    </row>
    <row r="1304" spans="2:10" ht="12.75">
      <c r="B1304" s="27"/>
      <c r="C1304" s="27"/>
      <c r="D1304" s="27"/>
      <c r="E1304" s="27"/>
      <c r="F1304" s="28"/>
      <c r="G1304" s="30"/>
      <c r="H1304" s="30"/>
      <c r="I1304" s="30"/>
      <c r="J1304" s="31"/>
    </row>
    <row r="1305" spans="2:10" ht="12.75">
      <c r="B1305" s="27"/>
      <c r="C1305" s="27"/>
      <c r="D1305" s="27"/>
      <c r="E1305" s="27"/>
      <c r="F1305" s="28"/>
      <c r="G1305" s="30"/>
      <c r="H1305" s="30"/>
      <c r="I1305" s="30"/>
      <c r="J1305" s="31"/>
    </row>
    <row r="1306" spans="2:10" ht="12.75">
      <c r="B1306" s="27"/>
      <c r="C1306" s="27"/>
      <c r="D1306" s="27"/>
      <c r="E1306" s="27"/>
      <c r="F1306" s="28"/>
      <c r="G1306" s="30"/>
      <c r="H1306" s="30"/>
      <c r="I1306" s="30"/>
      <c r="J1306" s="31"/>
    </row>
    <row r="1307" spans="2:10" ht="12.75">
      <c r="B1307" s="27"/>
      <c r="C1307" s="27"/>
      <c r="D1307" s="27"/>
      <c r="E1307" s="27"/>
      <c r="F1307" s="28"/>
      <c r="G1307" s="30"/>
      <c r="H1307" s="30"/>
      <c r="I1307" s="30"/>
      <c r="J1307" s="31"/>
    </row>
    <row r="1308" spans="2:10" ht="12.75">
      <c r="B1308" s="27"/>
      <c r="C1308" s="27"/>
      <c r="D1308" s="27"/>
      <c r="E1308" s="27"/>
      <c r="F1308" s="28"/>
      <c r="G1308" s="30"/>
      <c r="H1308" s="30"/>
      <c r="I1308" s="30"/>
      <c r="J1308" s="31"/>
    </row>
    <row r="1309" spans="2:10" ht="12.75">
      <c r="B1309" s="27"/>
      <c r="C1309" s="27"/>
      <c r="D1309" s="27"/>
      <c r="E1309" s="27"/>
      <c r="F1309" s="28"/>
      <c r="G1309" s="30"/>
      <c r="H1309" s="30"/>
      <c r="I1309" s="30"/>
      <c r="J1309" s="31"/>
    </row>
    <row r="1310" spans="2:10" ht="12.75">
      <c r="B1310" s="27"/>
      <c r="C1310" s="27"/>
      <c r="D1310" s="27"/>
      <c r="E1310" s="27"/>
      <c r="F1310" s="28"/>
      <c r="G1310" s="30"/>
      <c r="H1310" s="30"/>
      <c r="I1310" s="30"/>
      <c r="J1310" s="31"/>
    </row>
    <row r="1311" spans="2:10" ht="12.75">
      <c r="B1311" s="27"/>
      <c r="C1311" s="27"/>
      <c r="D1311" s="27"/>
      <c r="E1311" s="27"/>
      <c r="F1311" s="28"/>
      <c r="G1311" s="30"/>
      <c r="H1311" s="30"/>
      <c r="I1311" s="30"/>
      <c r="J1311" s="31"/>
    </row>
    <row r="1312" spans="2:10" ht="12.75">
      <c r="B1312" s="27"/>
      <c r="C1312" s="27"/>
      <c r="D1312" s="27"/>
      <c r="E1312" s="27"/>
      <c r="F1312" s="28"/>
      <c r="G1312" s="30"/>
      <c r="H1312" s="30"/>
      <c r="I1312" s="30"/>
      <c r="J1312" s="31"/>
    </row>
    <row r="1313" spans="2:10" ht="12.75">
      <c r="B1313" s="27"/>
      <c r="C1313" s="27"/>
      <c r="D1313" s="27"/>
      <c r="E1313" s="27"/>
      <c r="F1313" s="28"/>
      <c r="G1313" s="30"/>
      <c r="H1313" s="30"/>
      <c r="I1313" s="30"/>
      <c r="J1313" s="31"/>
    </row>
    <row r="1314" spans="2:10" ht="12.75">
      <c r="B1314" s="27"/>
      <c r="C1314" s="27"/>
      <c r="D1314" s="27"/>
      <c r="E1314" s="27"/>
      <c r="F1314" s="28"/>
      <c r="G1314" s="30"/>
      <c r="H1314" s="30"/>
      <c r="I1314" s="30"/>
      <c r="J1314" s="31"/>
    </row>
    <row r="1315" spans="2:10" ht="12.75">
      <c r="B1315" s="27"/>
      <c r="C1315" s="27"/>
      <c r="D1315" s="27"/>
      <c r="E1315" s="27"/>
      <c r="F1315" s="28"/>
      <c r="G1315" s="30"/>
      <c r="H1315" s="30"/>
      <c r="I1315" s="30"/>
      <c r="J1315" s="31"/>
    </row>
    <row r="1316" spans="2:10" ht="12.75">
      <c r="B1316" s="27"/>
      <c r="C1316" s="27"/>
      <c r="D1316" s="27"/>
      <c r="E1316" s="27"/>
      <c r="F1316" s="28"/>
      <c r="G1316" s="30"/>
      <c r="H1316" s="30"/>
      <c r="I1316" s="30"/>
      <c r="J1316" s="31"/>
    </row>
    <row r="1317" spans="2:10" ht="12.75">
      <c r="B1317" s="27"/>
      <c r="C1317" s="27"/>
      <c r="D1317" s="27"/>
      <c r="E1317" s="27"/>
      <c r="F1317" s="28"/>
      <c r="G1317" s="30"/>
      <c r="H1317" s="30"/>
      <c r="I1317" s="30"/>
      <c r="J1317" s="31"/>
    </row>
    <row r="1318" spans="2:10" ht="12.75">
      <c r="B1318" s="27"/>
      <c r="C1318" s="27"/>
      <c r="D1318" s="27"/>
      <c r="E1318" s="27"/>
      <c r="F1318" s="28"/>
      <c r="G1318" s="30"/>
      <c r="H1318" s="30"/>
      <c r="I1318" s="30"/>
      <c r="J1318" s="31"/>
    </row>
    <row r="1319" spans="2:10" ht="12.75">
      <c r="B1319" s="27"/>
      <c r="C1319" s="27"/>
      <c r="D1319" s="27"/>
      <c r="E1319" s="27"/>
      <c r="F1319" s="28"/>
      <c r="G1319" s="30"/>
      <c r="H1319" s="30"/>
      <c r="I1319" s="30"/>
      <c r="J1319" s="31"/>
    </row>
    <row r="1320" spans="2:10" ht="12.75">
      <c r="B1320" s="27"/>
      <c r="C1320" s="27"/>
      <c r="D1320" s="27"/>
      <c r="E1320" s="27"/>
      <c r="F1320" s="28"/>
      <c r="G1320" s="30"/>
      <c r="H1320" s="30"/>
      <c r="I1320" s="30"/>
      <c r="J1320" s="31"/>
    </row>
    <row r="1321" spans="2:10" ht="12.75">
      <c r="B1321" s="27"/>
      <c r="C1321" s="27"/>
      <c r="D1321" s="27"/>
      <c r="E1321" s="27"/>
      <c r="F1321" s="28"/>
      <c r="G1321" s="30"/>
      <c r="H1321" s="30"/>
      <c r="I1321" s="30"/>
      <c r="J1321" s="31"/>
    </row>
    <row r="1322" spans="2:10" ht="12.75">
      <c r="B1322" s="27"/>
      <c r="C1322" s="27"/>
      <c r="D1322" s="27"/>
      <c r="E1322" s="27"/>
      <c r="F1322" s="28"/>
      <c r="G1322" s="30"/>
      <c r="H1322" s="30"/>
      <c r="I1322" s="30"/>
      <c r="J1322" s="31"/>
    </row>
    <row r="1323" spans="2:10" ht="12.75">
      <c r="B1323" s="27"/>
      <c r="C1323" s="27"/>
      <c r="D1323" s="27"/>
      <c r="E1323" s="27"/>
      <c r="F1323" s="28"/>
      <c r="G1323" s="30"/>
      <c r="H1323" s="30"/>
      <c r="I1323" s="30"/>
      <c r="J1323" s="31"/>
    </row>
    <row r="1324" spans="2:10" ht="12.75">
      <c r="B1324" s="27"/>
      <c r="C1324" s="27"/>
      <c r="D1324" s="27"/>
      <c r="E1324" s="27"/>
      <c r="F1324" s="28"/>
      <c r="G1324" s="30"/>
      <c r="H1324" s="30"/>
      <c r="I1324" s="30"/>
      <c r="J1324" s="31"/>
    </row>
    <row r="1325" spans="2:10" ht="12.75">
      <c r="B1325" s="27"/>
      <c r="C1325" s="27"/>
      <c r="D1325" s="27"/>
      <c r="E1325" s="27"/>
      <c r="F1325" s="28"/>
      <c r="G1325" s="30"/>
      <c r="H1325" s="30"/>
      <c r="I1325" s="30"/>
      <c r="J1325" s="31"/>
    </row>
    <row r="1326" spans="2:10" ht="12.75">
      <c r="B1326" s="27"/>
      <c r="C1326" s="27"/>
      <c r="D1326" s="27"/>
      <c r="E1326" s="27"/>
      <c r="F1326" s="28"/>
      <c r="G1326" s="30"/>
      <c r="H1326" s="30"/>
      <c r="I1326" s="30"/>
      <c r="J1326" s="31"/>
    </row>
    <row r="1327" spans="2:10" ht="12.75">
      <c r="B1327" s="27"/>
      <c r="C1327" s="27"/>
      <c r="D1327" s="27"/>
      <c r="E1327" s="27"/>
      <c r="F1327" s="28"/>
      <c r="G1327" s="30"/>
      <c r="H1327" s="30"/>
      <c r="I1327" s="30"/>
      <c r="J1327" s="31"/>
    </row>
    <row r="1328" spans="2:10" ht="12.75">
      <c r="B1328" s="27"/>
      <c r="C1328" s="27"/>
      <c r="D1328" s="27"/>
      <c r="E1328" s="27"/>
      <c r="F1328" s="28"/>
      <c r="G1328" s="30"/>
      <c r="H1328" s="30"/>
      <c r="I1328" s="30"/>
      <c r="J1328" s="31"/>
    </row>
    <row r="1329" spans="2:10" ht="12.75">
      <c r="B1329" s="27"/>
      <c r="C1329" s="27"/>
      <c r="D1329" s="27"/>
      <c r="E1329" s="27"/>
      <c r="F1329" s="28"/>
      <c r="G1329" s="30"/>
      <c r="H1329" s="30"/>
      <c r="I1329" s="30"/>
      <c r="J1329" s="31"/>
    </row>
    <row r="1330" spans="2:10" ht="12.75">
      <c r="B1330" s="27"/>
      <c r="C1330" s="27"/>
      <c r="D1330" s="27"/>
      <c r="E1330" s="27"/>
      <c r="F1330" s="28"/>
      <c r="G1330" s="30"/>
      <c r="H1330" s="30"/>
      <c r="I1330" s="30"/>
      <c r="J1330" s="31"/>
    </row>
    <row r="1331" spans="2:10" ht="12.75">
      <c r="B1331" s="27"/>
      <c r="C1331" s="27"/>
      <c r="D1331" s="27"/>
      <c r="E1331" s="27"/>
      <c r="F1331" s="28"/>
      <c r="G1331" s="30"/>
      <c r="H1331" s="30"/>
      <c r="I1331" s="30"/>
      <c r="J1331" s="31"/>
    </row>
    <row r="1332" spans="2:10" ht="12.75">
      <c r="B1332" s="27"/>
      <c r="C1332" s="27"/>
      <c r="D1332" s="27"/>
      <c r="E1332" s="27"/>
      <c r="F1332" s="28"/>
      <c r="G1332" s="30"/>
      <c r="H1332" s="30"/>
      <c r="I1332" s="30"/>
      <c r="J1332" s="31"/>
    </row>
    <row r="1333" spans="2:10" ht="12.75">
      <c r="B1333" s="27"/>
      <c r="C1333" s="27"/>
      <c r="D1333" s="27"/>
      <c r="E1333" s="27"/>
      <c r="F1333" s="28"/>
      <c r="G1333" s="30"/>
      <c r="H1333" s="30"/>
      <c r="I1333" s="30"/>
      <c r="J1333" s="31"/>
    </row>
    <row r="1334" spans="2:10" ht="12.75">
      <c r="B1334" s="27"/>
      <c r="C1334" s="27"/>
      <c r="D1334" s="27"/>
      <c r="E1334" s="27"/>
      <c r="F1334" s="28"/>
      <c r="G1334" s="30"/>
      <c r="H1334" s="30"/>
      <c r="I1334" s="30"/>
      <c r="J1334" s="31"/>
    </row>
    <row r="1335" spans="2:10" ht="12.75">
      <c r="B1335" s="27"/>
      <c r="C1335" s="27"/>
      <c r="D1335" s="27"/>
      <c r="E1335" s="27"/>
      <c r="F1335" s="28"/>
      <c r="G1335" s="30"/>
      <c r="H1335" s="30"/>
      <c r="I1335" s="30"/>
      <c r="J1335" s="31"/>
    </row>
    <row r="1336" spans="2:10" ht="12.75">
      <c r="B1336" s="27"/>
      <c r="C1336" s="27"/>
      <c r="D1336" s="27"/>
      <c r="E1336" s="27"/>
      <c r="F1336" s="28"/>
      <c r="G1336" s="30"/>
      <c r="H1336" s="30"/>
      <c r="I1336" s="30"/>
      <c r="J1336" s="31"/>
    </row>
    <row r="1337" spans="2:10" ht="12.75">
      <c r="B1337" s="27"/>
      <c r="C1337" s="27"/>
      <c r="D1337" s="27"/>
      <c r="E1337" s="27"/>
      <c r="F1337" s="28"/>
      <c r="G1337" s="30"/>
      <c r="H1337" s="30"/>
      <c r="I1337" s="30"/>
      <c r="J1337" s="31"/>
    </row>
    <row r="1338" spans="2:10" ht="12.75">
      <c r="B1338" s="27"/>
      <c r="C1338" s="27"/>
      <c r="D1338" s="27"/>
      <c r="E1338" s="27"/>
      <c r="F1338" s="28"/>
      <c r="G1338" s="30"/>
      <c r="H1338" s="30"/>
      <c r="I1338" s="30"/>
      <c r="J1338" s="31"/>
    </row>
    <row r="1339" spans="2:10" ht="12.75">
      <c r="B1339" s="27"/>
      <c r="C1339" s="27"/>
      <c r="D1339" s="27"/>
      <c r="E1339" s="27"/>
      <c r="F1339" s="28"/>
      <c r="G1339" s="30"/>
      <c r="H1339" s="30"/>
      <c r="I1339" s="30"/>
      <c r="J1339" s="31"/>
    </row>
    <row r="1340" spans="2:10" ht="12.75">
      <c r="B1340" s="27"/>
      <c r="C1340" s="27"/>
      <c r="D1340" s="27"/>
      <c r="E1340" s="27"/>
      <c r="F1340" s="28"/>
      <c r="G1340" s="30"/>
      <c r="H1340" s="30"/>
      <c r="I1340" s="30"/>
      <c r="J1340" s="31"/>
    </row>
    <row r="1341" spans="2:10" ht="12.75">
      <c r="B1341" s="27"/>
      <c r="C1341" s="27"/>
      <c r="D1341" s="27"/>
      <c r="E1341" s="27"/>
      <c r="F1341" s="28"/>
      <c r="G1341" s="30"/>
      <c r="H1341" s="30"/>
      <c r="I1341" s="30"/>
      <c r="J1341" s="31"/>
    </row>
    <row r="1342" spans="2:10" ht="12.75">
      <c r="B1342" s="27"/>
      <c r="C1342" s="27"/>
      <c r="D1342" s="27"/>
      <c r="E1342" s="27"/>
      <c r="F1342" s="28"/>
      <c r="G1342" s="30"/>
      <c r="H1342" s="30"/>
      <c r="I1342" s="30"/>
      <c r="J1342" s="31"/>
    </row>
    <row r="1343" spans="2:10" ht="12.75">
      <c r="B1343" s="27"/>
      <c r="C1343" s="27"/>
      <c r="D1343" s="27"/>
      <c r="E1343" s="27"/>
      <c r="F1343" s="28"/>
      <c r="G1343" s="30"/>
      <c r="H1343" s="30"/>
      <c r="I1343" s="30"/>
      <c r="J1343" s="31"/>
    </row>
    <row r="1344" spans="2:10" ht="12.75">
      <c r="B1344" s="27"/>
      <c r="C1344" s="27"/>
      <c r="D1344" s="27"/>
      <c r="E1344" s="27"/>
      <c r="F1344" s="28"/>
      <c r="G1344" s="30"/>
      <c r="H1344" s="30"/>
      <c r="I1344" s="30"/>
      <c r="J1344" s="31"/>
    </row>
    <row r="1345" spans="2:10" ht="12.75">
      <c r="B1345" s="27"/>
      <c r="C1345" s="27"/>
      <c r="D1345" s="27"/>
      <c r="E1345" s="27"/>
      <c r="F1345" s="28"/>
      <c r="G1345" s="30"/>
      <c r="H1345" s="30"/>
      <c r="I1345" s="30"/>
      <c r="J1345" s="31"/>
    </row>
    <row r="1346" spans="2:10" ht="12.75">
      <c r="B1346" s="27"/>
      <c r="C1346" s="27"/>
      <c r="D1346" s="27"/>
      <c r="E1346" s="27"/>
      <c r="F1346" s="28"/>
      <c r="G1346" s="30"/>
      <c r="H1346" s="30"/>
      <c r="I1346" s="30"/>
      <c r="J1346" s="31"/>
    </row>
    <row r="1347" spans="2:10" ht="12.75">
      <c r="B1347" s="27"/>
      <c r="C1347" s="27"/>
      <c r="D1347" s="27"/>
      <c r="E1347" s="27"/>
      <c r="F1347" s="28"/>
      <c r="G1347" s="30"/>
      <c r="H1347" s="30"/>
      <c r="I1347" s="30"/>
      <c r="J1347" s="31"/>
    </row>
    <row r="1348" spans="2:10" ht="12.75">
      <c r="B1348" s="27"/>
      <c r="C1348" s="27"/>
      <c r="D1348" s="27"/>
      <c r="E1348" s="27"/>
      <c r="F1348" s="28"/>
      <c r="G1348" s="30"/>
      <c r="H1348" s="30"/>
      <c r="I1348" s="30"/>
      <c r="J1348" s="31"/>
    </row>
    <row r="1349" spans="2:10" ht="12.75">
      <c r="B1349" s="27"/>
      <c r="C1349" s="27"/>
      <c r="D1349" s="27"/>
      <c r="E1349" s="27"/>
      <c r="F1349" s="28"/>
      <c r="G1349" s="30"/>
      <c r="H1349" s="30"/>
      <c r="I1349" s="30"/>
      <c r="J1349" s="31"/>
    </row>
    <row r="1350" spans="2:10" ht="12.75">
      <c r="B1350" s="27"/>
      <c r="C1350" s="27"/>
      <c r="D1350" s="27"/>
      <c r="E1350" s="27"/>
      <c r="F1350" s="28"/>
      <c r="G1350" s="30"/>
      <c r="H1350" s="30"/>
      <c r="I1350" s="30"/>
      <c r="J1350" s="31"/>
    </row>
    <row r="1351" spans="2:10" ht="12.75">
      <c r="B1351" s="27"/>
      <c r="C1351" s="27"/>
      <c r="D1351" s="27"/>
      <c r="E1351" s="27"/>
      <c r="F1351" s="28"/>
      <c r="G1351" s="30"/>
      <c r="H1351" s="30"/>
      <c r="I1351" s="30"/>
      <c r="J1351" s="31"/>
    </row>
    <row r="1352" spans="2:10" ht="12.75">
      <c r="B1352" s="27"/>
      <c r="C1352" s="27"/>
      <c r="D1352" s="27"/>
      <c r="E1352" s="27"/>
      <c r="F1352" s="28"/>
      <c r="G1352" s="30"/>
      <c r="H1352" s="30"/>
      <c r="I1352" s="30"/>
      <c r="J1352" s="31"/>
    </row>
    <row r="1353" spans="2:10" ht="12.75">
      <c r="B1353" s="27"/>
      <c r="C1353" s="27"/>
      <c r="D1353" s="27"/>
      <c r="E1353" s="27"/>
      <c r="F1353" s="28"/>
      <c r="G1353" s="30"/>
      <c r="H1353" s="30"/>
      <c r="I1353" s="30"/>
      <c r="J1353" s="31"/>
    </row>
    <row r="1354" spans="2:10" ht="12.75">
      <c r="B1354" s="27"/>
      <c r="C1354" s="27"/>
      <c r="D1354" s="27"/>
      <c r="E1354" s="27"/>
      <c r="F1354" s="28"/>
      <c r="G1354" s="30"/>
      <c r="H1354" s="30"/>
      <c r="I1354" s="30"/>
      <c r="J1354" s="31"/>
    </row>
    <row r="1355" spans="2:10" ht="12.75">
      <c r="B1355" s="27"/>
      <c r="C1355" s="27"/>
      <c r="D1355" s="27"/>
      <c r="E1355" s="27"/>
      <c r="F1355" s="28"/>
      <c r="G1355" s="30"/>
      <c r="H1355" s="30"/>
      <c r="I1355" s="30"/>
      <c r="J1355" s="31"/>
    </row>
    <row r="1356" spans="2:10" ht="12.75">
      <c r="B1356" s="27"/>
      <c r="C1356" s="27"/>
      <c r="D1356" s="27"/>
      <c r="E1356" s="27"/>
      <c r="F1356" s="28"/>
      <c r="G1356" s="30"/>
      <c r="H1356" s="30"/>
      <c r="I1356" s="30"/>
      <c r="J1356" s="31"/>
    </row>
    <row r="1357" spans="2:10" ht="12.75">
      <c r="B1357" s="27"/>
      <c r="C1357" s="27"/>
      <c r="D1357" s="27"/>
      <c r="E1357" s="27"/>
      <c r="F1357" s="28"/>
      <c r="G1357" s="30"/>
      <c r="H1357" s="30"/>
      <c r="I1357" s="30"/>
      <c r="J1357" s="31"/>
    </row>
    <row r="1358" spans="2:10" ht="12.75">
      <c r="B1358" s="27"/>
      <c r="C1358" s="27"/>
      <c r="D1358" s="27"/>
      <c r="E1358" s="27"/>
      <c r="F1358" s="28"/>
      <c r="G1358" s="30"/>
      <c r="H1358" s="30"/>
      <c r="I1358" s="30"/>
      <c r="J1358" s="31"/>
    </row>
    <row r="1359" spans="2:10" ht="12.75">
      <c r="B1359" s="27"/>
      <c r="C1359" s="27"/>
      <c r="D1359" s="27"/>
      <c r="E1359" s="27"/>
      <c r="F1359" s="28"/>
      <c r="G1359" s="30"/>
      <c r="H1359" s="30"/>
      <c r="I1359" s="30"/>
      <c r="J1359" s="31"/>
    </row>
    <row r="1360" spans="2:10" ht="12.75">
      <c r="B1360" s="27"/>
      <c r="C1360" s="27"/>
      <c r="D1360" s="27"/>
      <c r="E1360" s="27"/>
      <c r="F1360" s="28"/>
      <c r="G1360" s="30"/>
      <c r="H1360" s="30"/>
      <c r="I1360" s="30"/>
      <c r="J1360" s="31"/>
    </row>
    <row r="1361" spans="2:10" ht="12.75">
      <c r="B1361" s="27"/>
      <c r="C1361" s="27"/>
      <c r="D1361" s="27"/>
      <c r="E1361" s="27"/>
      <c r="F1361" s="28"/>
      <c r="G1361" s="30"/>
      <c r="H1361" s="30"/>
      <c r="I1361" s="30"/>
      <c r="J1361" s="31"/>
    </row>
    <row r="1362" spans="2:10" ht="12.75">
      <c r="B1362" s="27"/>
      <c r="C1362" s="27"/>
      <c r="D1362" s="27"/>
      <c r="E1362" s="27"/>
      <c r="F1362" s="28"/>
      <c r="G1362" s="30"/>
      <c r="H1362" s="30"/>
      <c r="I1362" s="30"/>
      <c r="J1362" s="31"/>
    </row>
    <row r="1363" spans="2:10" ht="12.75">
      <c r="B1363" s="27"/>
      <c r="C1363" s="27"/>
      <c r="D1363" s="27"/>
      <c r="E1363" s="27"/>
      <c r="F1363" s="28"/>
      <c r="G1363" s="30"/>
      <c r="H1363" s="30"/>
      <c r="I1363" s="30"/>
      <c r="J1363" s="31"/>
    </row>
    <row r="1364" spans="2:10" ht="12.75">
      <c r="B1364" s="27"/>
      <c r="C1364" s="27"/>
      <c r="D1364" s="27"/>
      <c r="E1364" s="27"/>
      <c r="F1364" s="28"/>
      <c r="G1364" s="30"/>
      <c r="H1364" s="30"/>
      <c r="I1364" s="30"/>
      <c r="J1364" s="31"/>
    </row>
    <row r="1365" spans="2:10" ht="12.75">
      <c r="B1365" s="27"/>
      <c r="C1365" s="27"/>
      <c r="D1365" s="27"/>
      <c r="E1365" s="27"/>
      <c r="F1365" s="28"/>
      <c r="G1365" s="30"/>
      <c r="H1365" s="30"/>
      <c r="I1365" s="30"/>
      <c r="J1365" s="31"/>
    </row>
    <row r="1366" spans="2:10" ht="12.75">
      <c r="B1366" s="27"/>
      <c r="C1366" s="27"/>
      <c r="D1366" s="27"/>
      <c r="E1366" s="27"/>
      <c r="F1366" s="28"/>
      <c r="G1366" s="30"/>
      <c r="H1366" s="30"/>
      <c r="I1366" s="30"/>
      <c r="J1366" s="31"/>
    </row>
    <row r="1367" spans="2:10" ht="12.75">
      <c r="B1367" s="27"/>
      <c r="C1367" s="27"/>
      <c r="D1367" s="27"/>
      <c r="E1367" s="27"/>
      <c r="F1367" s="28"/>
      <c r="G1367" s="30"/>
      <c r="H1367" s="30"/>
      <c r="I1367" s="30"/>
      <c r="J1367" s="31"/>
    </row>
    <row r="1368" spans="2:10" ht="12.75">
      <c r="B1368" s="27"/>
      <c r="C1368" s="27"/>
      <c r="D1368" s="27"/>
      <c r="E1368" s="27"/>
      <c r="F1368" s="28"/>
      <c r="G1368" s="30"/>
      <c r="H1368" s="30"/>
      <c r="I1368" s="30"/>
      <c r="J1368" s="31"/>
    </row>
    <row r="1369" spans="2:10" ht="12.75">
      <c r="B1369" s="27"/>
      <c r="C1369" s="27"/>
      <c r="D1369" s="27"/>
      <c r="E1369" s="27"/>
      <c r="F1369" s="28"/>
      <c r="G1369" s="30"/>
      <c r="H1369" s="30"/>
      <c r="I1369" s="30"/>
      <c r="J1369" s="31"/>
    </row>
    <row r="1370" spans="2:10" ht="12.75">
      <c r="B1370" s="27"/>
      <c r="C1370" s="27"/>
      <c r="D1370" s="27"/>
      <c r="E1370" s="27"/>
      <c r="F1370" s="28"/>
      <c r="G1370" s="30"/>
      <c r="H1370" s="30"/>
      <c r="I1370" s="30"/>
      <c r="J1370" s="31"/>
    </row>
    <row r="1371" spans="2:10" ht="12.75">
      <c r="B1371" s="27"/>
      <c r="C1371" s="27"/>
      <c r="D1371" s="27"/>
      <c r="E1371" s="27"/>
      <c r="F1371" s="28"/>
      <c r="G1371" s="30"/>
      <c r="H1371" s="30"/>
      <c r="I1371" s="30"/>
      <c r="J1371" s="31"/>
    </row>
    <row r="1372" spans="2:10" ht="12.75">
      <c r="B1372" s="27"/>
      <c r="C1372" s="27"/>
      <c r="D1372" s="27"/>
      <c r="E1372" s="27"/>
      <c r="F1372" s="28"/>
      <c r="G1372" s="30"/>
      <c r="H1372" s="30"/>
      <c r="I1372" s="30"/>
      <c r="J1372" s="31"/>
    </row>
    <row r="1373" spans="2:10" ht="12.75">
      <c r="B1373" s="27"/>
      <c r="C1373" s="27"/>
      <c r="D1373" s="27"/>
      <c r="E1373" s="27"/>
      <c r="F1373" s="28"/>
      <c r="G1373" s="30"/>
      <c r="H1373" s="30"/>
      <c r="I1373" s="30"/>
      <c r="J1373" s="31"/>
    </row>
    <row r="1374" spans="2:10" ht="12.75">
      <c r="B1374" s="27"/>
      <c r="C1374" s="27"/>
      <c r="D1374" s="27"/>
      <c r="E1374" s="27"/>
      <c r="F1374" s="28"/>
      <c r="G1374" s="30"/>
      <c r="H1374" s="30"/>
      <c r="I1374" s="30"/>
      <c r="J1374" s="31"/>
    </row>
    <row r="1375" spans="2:10" ht="12.75">
      <c r="B1375" s="27"/>
      <c r="C1375" s="27"/>
      <c r="D1375" s="27"/>
      <c r="E1375" s="27"/>
      <c r="F1375" s="28"/>
      <c r="G1375" s="30"/>
      <c r="H1375" s="30"/>
      <c r="I1375" s="30"/>
      <c r="J1375" s="31"/>
    </row>
    <row r="1376" spans="2:10" ht="12.75">
      <c r="B1376" s="27"/>
      <c r="C1376" s="27"/>
      <c r="D1376" s="27"/>
      <c r="E1376" s="27"/>
      <c r="F1376" s="28"/>
      <c r="G1376" s="30"/>
      <c r="H1376" s="30"/>
      <c r="I1376" s="30"/>
      <c r="J1376" s="31"/>
    </row>
    <row r="1377" spans="2:10" ht="12.75">
      <c r="B1377" s="27"/>
      <c r="C1377" s="27"/>
      <c r="D1377" s="27"/>
      <c r="E1377" s="27"/>
      <c r="F1377" s="28"/>
      <c r="G1377" s="30"/>
      <c r="H1377" s="30"/>
      <c r="I1377" s="30"/>
      <c r="J1377" s="31"/>
    </row>
    <row r="1378" spans="2:10" ht="12.75">
      <c r="B1378" s="27"/>
      <c r="C1378" s="27"/>
      <c r="D1378" s="27"/>
      <c r="E1378" s="27"/>
      <c r="F1378" s="28"/>
      <c r="G1378" s="30"/>
      <c r="H1378" s="30"/>
      <c r="I1378" s="30"/>
      <c r="J1378" s="31"/>
    </row>
    <row r="1379" spans="2:10" ht="12.75">
      <c r="B1379" s="27"/>
      <c r="C1379" s="27"/>
      <c r="D1379" s="27"/>
      <c r="E1379" s="27"/>
      <c r="F1379" s="28"/>
      <c r="G1379" s="30"/>
      <c r="H1379" s="30"/>
      <c r="I1379" s="30"/>
      <c r="J1379" s="31"/>
    </row>
    <row r="1380" spans="2:10" ht="12.75">
      <c r="B1380" s="27"/>
      <c r="C1380" s="27"/>
      <c r="D1380" s="27"/>
      <c r="E1380" s="27"/>
      <c r="F1380" s="28"/>
      <c r="G1380" s="30"/>
      <c r="H1380" s="30"/>
      <c r="I1380" s="30"/>
      <c r="J1380" s="31"/>
    </row>
    <row r="1381" spans="2:10" ht="12.75">
      <c r="B1381" s="27"/>
      <c r="C1381" s="27"/>
      <c r="D1381" s="27"/>
      <c r="E1381" s="27"/>
      <c r="F1381" s="28"/>
      <c r="G1381" s="30"/>
      <c r="H1381" s="30"/>
      <c r="I1381" s="30"/>
      <c r="J1381" s="31"/>
    </row>
    <row r="1382" spans="2:10" ht="12.75">
      <c r="B1382" s="27"/>
      <c r="C1382" s="27"/>
      <c r="D1382" s="27"/>
      <c r="E1382" s="27"/>
      <c r="F1382" s="28"/>
      <c r="G1382" s="30"/>
      <c r="H1382" s="30"/>
      <c r="I1382" s="30"/>
      <c r="J1382" s="31"/>
    </row>
    <row r="1383" spans="2:10" ht="12.75">
      <c r="B1383" s="27"/>
      <c r="C1383" s="27"/>
      <c r="D1383" s="27"/>
      <c r="E1383" s="27"/>
      <c r="F1383" s="28"/>
      <c r="G1383" s="30"/>
      <c r="H1383" s="30"/>
      <c r="I1383" s="30"/>
      <c r="J1383" s="31"/>
    </row>
    <row r="1384" spans="2:10" ht="12.75">
      <c r="B1384" s="27"/>
      <c r="C1384" s="27"/>
      <c r="D1384" s="27"/>
      <c r="E1384" s="27"/>
      <c r="F1384" s="28"/>
      <c r="G1384" s="30"/>
      <c r="H1384" s="30"/>
      <c r="I1384" s="30"/>
      <c r="J1384" s="31"/>
    </row>
    <row r="1385" spans="2:10" ht="12.75">
      <c r="B1385" s="27"/>
      <c r="C1385" s="27"/>
      <c r="D1385" s="27"/>
      <c r="E1385" s="27"/>
      <c r="F1385" s="28"/>
      <c r="G1385" s="30"/>
      <c r="H1385" s="30"/>
      <c r="I1385" s="30"/>
      <c r="J1385" s="31"/>
    </row>
    <row r="1386" spans="2:10" ht="12.75">
      <c r="B1386" s="27"/>
      <c r="C1386" s="27"/>
      <c r="D1386" s="27"/>
      <c r="E1386" s="27"/>
      <c r="F1386" s="28"/>
      <c r="G1386" s="30"/>
      <c r="H1386" s="30"/>
      <c r="I1386" s="30"/>
      <c r="J1386" s="31"/>
    </row>
    <row r="1387" spans="2:10" ht="12.75">
      <c r="B1387" s="27"/>
      <c r="C1387" s="27"/>
      <c r="D1387" s="27"/>
      <c r="E1387" s="27"/>
      <c r="F1387" s="28"/>
      <c r="G1387" s="30"/>
      <c r="H1387" s="30"/>
      <c r="I1387" s="30"/>
      <c r="J1387" s="31"/>
    </row>
    <row r="1388" spans="2:10" ht="12.75">
      <c r="B1388" s="27"/>
      <c r="C1388" s="27"/>
      <c r="D1388" s="27"/>
      <c r="E1388" s="27"/>
      <c r="F1388" s="28"/>
      <c r="G1388" s="30"/>
      <c r="H1388" s="30"/>
      <c r="I1388" s="30"/>
      <c r="J1388" s="31"/>
    </row>
    <row r="1389" spans="2:10" ht="12.75">
      <c r="B1389" s="27"/>
      <c r="C1389" s="27"/>
      <c r="D1389" s="27"/>
      <c r="E1389" s="27"/>
      <c r="F1389" s="28"/>
      <c r="G1389" s="30"/>
      <c r="H1389" s="30"/>
      <c r="I1389" s="30"/>
      <c r="J1389" s="31"/>
    </row>
    <row r="1390" spans="2:10" ht="12.75">
      <c r="B1390" s="27"/>
      <c r="C1390" s="27"/>
      <c r="D1390" s="27"/>
      <c r="E1390" s="27"/>
      <c r="F1390" s="28"/>
      <c r="G1390" s="30"/>
      <c r="H1390" s="30"/>
      <c r="I1390" s="30"/>
      <c r="J1390" s="31"/>
    </row>
    <row r="1391" spans="2:10" ht="12.75">
      <c r="B1391" s="27"/>
      <c r="C1391" s="27"/>
      <c r="D1391" s="27"/>
      <c r="E1391" s="27"/>
      <c r="F1391" s="28"/>
      <c r="G1391" s="30"/>
      <c r="H1391" s="30"/>
      <c r="I1391" s="30"/>
      <c r="J1391" s="31"/>
    </row>
    <row r="1392" spans="2:10" ht="12.75">
      <c r="B1392" s="27"/>
      <c r="C1392" s="27"/>
      <c r="D1392" s="27"/>
      <c r="E1392" s="27"/>
      <c r="F1392" s="28"/>
      <c r="G1392" s="30"/>
      <c r="H1392" s="30"/>
      <c r="I1392" s="30"/>
      <c r="J1392" s="31"/>
    </row>
    <row r="1393" spans="2:10" ht="12.75">
      <c r="B1393" s="27"/>
      <c r="C1393" s="27"/>
      <c r="D1393" s="27"/>
      <c r="E1393" s="27"/>
      <c r="F1393" s="28"/>
      <c r="G1393" s="30"/>
      <c r="H1393" s="30"/>
      <c r="I1393" s="30"/>
      <c r="J1393" s="31"/>
    </row>
    <row r="1394" spans="2:10" ht="12.75">
      <c r="B1394" s="27"/>
      <c r="C1394" s="27"/>
      <c r="D1394" s="27"/>
      <c r="E1394" s="27"/>
      <c r="F1394" s="28"/>
      <c r="G1394" s="30"/>
      <c r="H1394" s="30"/>
      <c r="I1394" s="30"/>
      <c r="J1394" s="31"/>
    </row>
    <row r="1395" spans="2:10" ht="12.75">
      <c r="B1395" s="27"/>
      <c r="C1395" s="27"/>
      <c r="D1395" s="27"/>
      <c r="E1395" s="27"/>
      <c r="F1395" s="28"/>
      <c r="G1395" s="30"/>
      <c r="H1395" s="30"/>
      <c r="I1395" s="30"/>
      <c r="J1395" s="31"/>
    </row>
    <row r="1396" spans="2:10" ht="12.75">
      <c r="B1396" s="27"/>
      <c r="C1396" s="27"/>
      <c r="D1396" s="27"/>
      <c r="E1396" s="27"/>
      <c r="F1396" s="28"/>
      <c r="G1396" s="30"/>
      <c r="H1396" s="30"/>
      <c r="I1396" s="30"/>
      <c r="J1396" s="31"/>
    </row>
    <row r="1397" spans="2:10" ht="12.75">
      <c r="B1397" s="27"/>
      <c r="C1397" s="27"/>
      <c r="D1397" s="27"/>
      <c r="E1397" s="27"/>
      <c r="F1397" s="28"/>
      <c r="G1397" s="30"/>
      <c r="H1397" s="30"/>
      <c r="I1397" s="30"/>
      <c r="J1397" s="31"/>
    </row>
    <row r="1398" spans="2:10" ht="12.75">
      <c r="B1398" s="27"/>
      <c r="C1398" s="27"/>
      <c r="D1398" s="27"/>
      <c r="E1398" s="27"/>
      <c r="F1398" s="28"/>
      <c r="G1398" s="30"/>
      <c r="H1398" s="30"/>
      <c r="I1398" s="30"/>
      <c r="J1398" s="31"/>
    </row>
    <row r="1399" spans="2:10" ht="12.75">
      <c r="B1399" s="27"/>
      <c r="C1399" s="27"/>
      <c r="D1399" s="27"/>
      <c r="E1399" s="27"/>
      <c r="F1399" s="28"/>
      <c r="G1399" s="30"/>
      <c r="H1399" s="30"/>
      <c r="I1399" s="30"/>
      <c r="J1399" s="31"/>
    </row>
    <row r="1400" spans="2:10" ht="12.75">
      <c r="B1400" s="27"/>
      <c r="C1400" s="27"/>
      <c r="D1400" s="27"/>
      <c r="E1400" s="27"/>
      <c r="F1400" s="28"/>
      <c r="G1400" s="30"/>
      <c r="H1400" s="30"/>
      <c r="I1400" s="30"/>
      <c r="J1400" s="31"/>
    </row>
    <row r="1401" spans="2:10" ht="12.75">
      <c r="B1401" s="27"/>
      <c r="C1401" s="27"/>
      <c r="D1401" s="27"/>
      <c r="E1401" s="27"/>
      <c r="F1401" s="28"/>
      <c r="G1401" s="30"/>
      <c r="H1401" s="30"/>
      <c r="I1401" s="30"/>
      <c r="J1401" s="31"/>
    </row>
    <row r="1402" spans="2:10" ht="12.75">
      <c r="B1402" s="27"/>
      <c r="C1402" s="27"/>
      <c r="D1402" s="27"/>
      <c r="E1402" s="27"/>
      <c r="F1402" s="28"/>
      <c r="G1402" s="30"/>
      <c r="H1402" s="30"/>
      <c r="I1402" s="30"/>
      <c r="J1402" s="31"/>
    </row>
    <row r="1403" spans="2:10" ht="12.75">
      <c r="B1403" s="27"/>
      <c r="C1403" s="27"/>
      <c r="D1403" s="27"/>
      <c r="E1403" s="27"/>
      <c r="F1403" s="28"/>
      <c r="G1403" s="30"/>
      <c r="H1403" s="30"/>
      <c r="I1403" s="30"/>
      <c r="J1403" s="31"/>
    </row>
    <row r="1404" spans="2:10" ht="12.75">
      <c r="B1404" s="27"/>
      <c r="C1404" s="27"/>
      <c r="D1404" s="27"/>
      <c r="E1404" s="27"/>
      <c r="F1404" s="28"/>
      <c r="G1404" s="30"/>
      <c r="H1404" s="30"/>
      <c r="I1404" s="30"/>
      <c r="J1404" s="31"/>
    </row>
    <row r="1405" spans="2:10" ht="12.75">
      <c r="B1405" s="27"/>
      <c r="C1405" s="27"/>
      <c r="D1405" s="27"/>
      <c r="E1405" s="27"/>
      <c r="F1405" s="28"/>
      <c r="G1405" s="30"/>
      <c r="H1405" s="30"/>
      <c r="I1405" s="30"/>
      <c r="J1405" s="31"/>
    </row>
    <row r="1406" spans="2:10" ht="12.75">
      <c r="B1406" s="27"/>
      <c r="C1406" s="27"/>
      <c r="D1406" s="27"/>
      <c r="E1406" s="27"/>
      <c r="F1406" s="28"/>
      <c r="G1406" s="30"/>
      <c r="H1406" s="30"/>
      <c r="I1406" s="30"/>
      <c r="J1406" s="31"/>
    </row>
    <row r="1407" spans="2:10" ht="12.75">
      <c r="B1407" s="27"/>
      <c r="C1407" s="27"/>
      <c r="D1407" s="27"/>
      <c r="E1407" s="27"/>
      <c r="F1407" s="28"/>
      <c r="G1407" s="30"/>
      <c r="H1407" s="30"/>
      <c r="I1407" s="30"/>
      <c r="J1407" s="31"/>
    </row>
    <row r="1408" spans="2:10" ht="12.75">
      <c r="B1408" s="27"/>
      <c r="C1408" s="27"/>
      <c r="D1408" s="27"/>
      <c r="E1408" s="27"/>
      <c r="F1408" s="28"/>
      <c r="G1408" s="30"/>
      <c r="H1408" s="30"/>
      <c r="I1408" s="30"/>
      <c r="J1408" s="31"/>
    </row>
    <row r="1409" spans="2:10" ht="12.75">
      <c r="B1409" s="27"/>
      <c r="C1409" s="27"/>
      <c r="D1409" s="27"/>
      <c r="E1409" s="27"/>
      <c r="F1409" s="28"/>
      <c r="G1409" s="30"/>
      <c r="H1409" s="30"/>
      <c r="I1409" s="30"/>
      <c r="J1409" s="31"/>
    </row>
    <row r="1410" spans="2:10" ht="12.75">
      <c r="B1410" s="27"/>
      <c r="C1410" s="27"/>
      <c r="D1410" s="27"/>
      <c r="E1410" s="27"/>
      <c r="F1410" s="28"/>
      <c r="G1410" s="30"/>
      <c r="H1410" s="30"/>
      <c r="I1410" s="30"/>
      <c r="J1410" s="31"/>
    </row>
    <row r="1411" spans="2:10" ht="12.75">
      <c r="B1411" s="27"/>
      <c r="C1411" s="27"/>
      <c r="D1411" s="27"/>
      <c r="E1411" s="27"/>
      <c r="F1411" s="28"/>
      <c r="G1411" s="30"/>
      <c r="H1411" s="30"/>
      <c r="I1411" s="30"/>
      <c r="J1411" s="31"/>
    </row>
    <row r="1412" spans="2:10" ht="12.75">
      <c r="B1412" s="27"/>
      <c r="C1412" s="27"/>
      <c r="D1412" s="27"/>
      <c r="E1412" s="27"/>
      <c r="F1412" s="28"/>
      <c r="G1412" s="30"/>
      <c r="H1412" s="30"/>
      <c r="I1412" s="30"/>
      <c r="J1412" s="31"/>
    </row>
    <row r="1413" spans="2:10" ht="12.75">
      <c r="B1413" s="27"/>
      <c r="C1413" s="27"/>
      <c r="D1413" s="27"/>
      <c r="E1413" s="27"/>
      <c r="F1413" s="28"/>
      <c r="G1413" s="30"/>
      <c r="H1413" s="30"/>
      <c r="I1413" s="30"/>
      <c r="J1413" s="31"/>
    </row>
    <row r="1414" spans="2:10" ht="12.75">
      <c r="B1414" s="27"/>
      <c r="C1414" s="27"/>
      <c r="D1414" s="27"/>
      <c r="E1414" s="27"/>
      <c r="F1414" s="28"/>
      <c r="G1414" s="30"/>
      <c r="H1414" s="30"/>
      <c r="I1414" s="30"/>
      <c r="J1414" s="31"/>
    </row>
    <row r="1415" spans="2:10" ht="12.75">
      <c r="B1415" s="27"/>
      <c r="C1415" s="27"/>
      <c r="D1415" s="27"/>
      <c r="E1415" s="27"/>
      <c r="F1415" s="28"/>
      <c r="G1415" s="30"/>
      <c r="H1415" s="30"/>
      <c r="I1415" s="30"/>
      <c r="J1415" s="31"/>
    </row>
    <row r="1416" spans="2:10" ht="12.75">
      <c r="B1416" s="27"/>
      <c r="C1416" s="27"/>
      <c r="D1416" s="27"/>
      <c r="E1416" s="27"/>
      <c r="F1416" s="28"/>
      <c r="G1416" s="30"/>
      <c r="H1416" s="30"/>
      <c r="I1416" s="30"/>
      <c r="J1416" s="31"/>
    </row>
    <row r="1417" spans="2:10" ht="12.75">
      <c r="B1417" s="27"/>
      <c r="C1417" s="27"/>
      <c r="D1417" s="27"/>
      <c r="E1417" s="27"/>
      <c r="F1417" s="28"/>
      <c r="G1417" s="30"/>
      <c r="H1417" s="30"/>
      <c r="I1417" s="30"/>
      <c r="J1417" s="31"/>
    </row>
    <row r="1418" spans="2:10" ht="12.75">
      <c r="B1418" s="27"/>
      <c r="C1418" s="27"/>
      <c r="D1418" s="27"/>
      <c r="E1418" s="27"/>
      <c r="F1418" s="28"/>
      <c r="G1418" s="30"/>
      <c r="H1418" s="30"/>
      <c r="I1418" s="30"/>
      <c r="J1418" s="31"/>
    </row>
    <row r="1419" spans="2:10" ht="12.75">
      <c r="B1419" s="27"/>
      <c r="C1419" s="27"/>
      <c r="D1419" s="27"/>
      <c r="E1419" s="27"/>
      <c r="F1419" s="28"/>
      <c r="G1419" s="30"/>
      <c r="H1419" s="30"/>
      <c r="I1419" s="30"/>
      <c r="J1419" s="31"/>
    </row>
    <row r="1420" spans="2:10" ht="12.75">
      <c r="B1420" s="27"/>
      <c r="C1420" s="27"/>
      <c r="D1420" s="27"/>
      <c r="E1420" s="27"/>
      <c r="F1420" s="28"/>
      <c r="G1420" s="30"/>
      <c r="H1420" s="30"/>
      <c r="I1420" s="30"/>
      <c r="J1420" s="31"/>
    </row>
    <row r="1421" spans="2:10" ht="12.75">
      <c r="B1421" s="27"/>
      <c r="C1421" s="27"/>
      <c r="D1421" s="27"/>
      <c r="E1421" s="27"/>
      <c r="F1421" s="28"/>
      <c r="G1421" s="30"/>
      <c r="H1421" s="30"/>
      <c r="I1421" s="30"/>
      <c r="J1421" s="31"/>
    </row>
    <row r="1422" spans="2:10" ht="12.75">
      <c r="B1422" s="27"/>
      <c r="C1422" s="27"/>
      <c r="D1422" s="27"/>
      <c r="E1422" s="27"/>
      <c r="F1422" s="28"/>
      <c r="G1422" s="30"/>
      <c r="H1422" s="30"/>
      <c r="I1422" s="30"/>
      <c r="J1422" s="31"/>
    </row>
    <row r="1423" spans="2:10" ht="12.75">
      <c r="B1423" s="27"/>
      <c r="C1423" s="27"/>
      <c r="D1423" s="27"/>
      <c r="E1423" s="27"/>
      <c r="F1423" s="28"/>
      <c r="G1423" s="30"/>
      <c r="H1423" s="30"/>
      <c r="I1423" s="30"/>
      <c r="J1423" s="31"/>
    </row>
    <row r="1424" spans="2:10" ht="12.75">
      <c r="B1424" s="27"/>
      <c r="C1424" s="27"/>
      <c r="D1424" s="27"/>
      <c r="E1424" s="27"/>
      <c r="F1424" s="28"/>
      <c r="G1424" s="30"/>
      <c r="H1424" s="30"/>
      <c r="I1424" s="30"/>
      <c r="J1424" s="31"/>
    </row>
    <row r="1425" spans="2:10" ht="12.75">
      <c r="B1425" s="27"/>
      <c r="C1425" s="27"/>
      <c r="D1425" s="27"/>
      <c r="E1425" s="27"/>
      <c r="F1425" s="28"/>
      <c r="G1425" s="30"/>
      <c r="H1425" s="30"/>
      <c r="I1425" s="30"/>
      <c r="J1425" s="31"/>
    </row>
    <row r="1426" spans="2:10" ht="12.75">
      <c r="B1426" s="27"/>
      <c r="C1426" s="27"/>
      <c r="D1426" s="27"/>
      <c r="E1426" s="27"/>
      <c r="F1426" s="28"/>
      <c r="G1426" s="30"/>
      <c r="H1426" s="30"/>
      <c r="I1426" s="30"/>
      <c r="J1426" s="31"/>
    </row>
    <row r="1427" spans="2:10" ht="12.75">
      <c r="B1427" s="27"/>
      <c r="C1427" s="27"/>
      <c r="D1427" s="27"/>
      <c r="E1427" s="27"/>
      <c r="F1427" s="28"/>
      <c r="G1427" s="30"/>
      <c r="H1427" s="30"/>
      <c r="I1427" s="30"/>
      <c r="J1427" s="31"/>
    </row>
    <row r="1428" spans="2:10" ht="12.75">
      <c r="B1428" s="27"/>
      <c r="C1428" s="27"/>
      <c r="D1428" s="27"/>
      <c r="E1428" s="27"/>
      <c r="F1428" s="28"/>
      <c r="G1428" s="30"/>
      <c r="H1428" s="30"/>
      <c r="I1428" s="30"/>
      <c r="J1428" s="31"/>
    </row>
    <row r="1429" spans="2:10" ht="12.75">
      <c r="B1429" s="27"/>
      <c r="C1429" s="27"/>
      <c r="D1429" s="27"/>
      <c r="E1429" s="27"/>
      <c r="F1429" s="28"/>
      <c r="G1429" s="30"/>
      <c r="H1429" s="30"/>
      <c r="I1429" s="30"/>
      <c r="J1429" s="31"/>
    </row>
    <row r="1430" spans="2:10" ht="12.75">
      <c r="B1430" s="27"/>
      <c r="C1430" s="27"/>
      <c r="D1430" s="27"/>
      <c r="E1430" s="27"/>
      <c r="F1430" s="28"/>
      <c r="G1430" s="30"/>
      <c r="H1430" s="30"/>
      <c r="I1430" s="30"/>
      <c r="J1430" s="31"/>
    </row>
    <row r="1431" spans="2:10" ht="12.75">
      <c r="B1431" s="27"/>
      <c r="C1431" s="27"/>
      <c r="D1431" s="27"/>
      <c r="E1431" s="27"/>
      <c r="F1431" s="28"/>
      <c r="G1431" s="30"/>
      <c r="H1431" s="30"/>
      <c r="I1431" s="30"/>
      <c r="J1431" s="31"/>
    </row>
    <row r="1432" spans="2:10" ht="12.75">
      <c r="B1432" s="27"/>
      <c r="C1432" s="27"/>
      <c r="D1432" s="27"/>
      <c r="E1432" s="27"/>
      <c r="F1432" s="28"/>
      <c r="G1432" s="30"/>
      <c r="H1432" s="30"/>
      <c r="I1432" s="30"/>
      <c r="J1432" s="31"/>
    </row>
    <row r="1433" spans="2:10" ht="12.75">
      <c r="B1433" s="27"/>
      <c r="C1433" s="27"/>
      <c r="D1433" s="27"/>
      <c r="E1433" s="27"/>
      <c r="F1433" s="28"/>
      <c r="G1433" s="30"/>
      <c r="H1433" s="30"/>
      <c r="I1433" s="30"/>
      <c r="J1433" s="31"/>
    </row>
    <row r="1434" spans="2:10" ht="12.75">
      <c r="B1434" s="27"/>
      <c r="C1434" s="27"/>
      <c r="D1434" s="27"/>
      <c r="E1434" s="27"/>
      <c r="F1434" s="28"/>
      <c r="G1434" s="30"/>
      <c r="H1434" s="30"/>
      <c r="I1434" s="30"/>
      <c r="J1434" s="31"/>
    </row>
    <row r="1435" spans="2:10" ht="12.75">
      <c r="B1435" s="27"/>
      <c r="C1435" s="27"/>
      <c r="D1435" s="27"/>
      <c r="E1435" s="27"/>
      <c r="F1435" s="28"/>
      <c r="G1435" s="30"/>
      <c r="H1435" s="30"/>
      <c r="I1435" s="30"/>
      <c r="J1435" s="31"/>
    </row>
    <row r="1436" spans="2:10" ht="12.75">
      <c r="B1436" s="27"/>
      <c r="C1436" s="27"/>
      <c r="D1436" s="27"/>
      <c r="E1436" s="27"/>
      <c r="F1436" s="28"/>
      <c r="G1436" s="30"/>
      <c r="H1436" s="30"/>
      <c r="I1436" s="30"/>
      <c r="J1436" s="31"/>
    </row>
    <row r="1437" spans="2:10" ht="12.75">
      <c r="B1437" s="27"/>
      <c r="C1437" s="27"/>
      <c r="D1437" s="27"/>
      <c r="E1437" s="27"/>
      <c r="F1437" s="28"/>
      <c r="G1437" s="30"/>
      <c r="H1437" s="30"/>
      <c r="I1437" s="30"/>
      <c r="J1437" s="31"/>
    </row>
    <row r="1438" spans="2:10" ht="12.75">
      <c r="B1438" s="27"/>
      <c r="C1438" s="27"/>
      <c r="D1438" s="27"/>
      <c r="E1438" s="27"/>
      <c r="F1438" s="28"/>
      <c r="G1438" s="30"/>
      <c r="H1438" s="30"/>
      <c r="I1438" s="30"/>
      <c r="J1438" s="31"/>
    </row>
    <row r="1439" spans="2:10" ht="12.75">
      <c r="B1439" s="27"/>
      <c r="C1439" s="27"/>
      <c r="D1439" s="27"/>
      <c r="E1439" s="27"/>
      <c r="F1439" s="28"/>
      <c r="G1439" s="30"/>
      <c r="H1439" s="30"/>
      <c r="I1439" s="30"/>
      <c r="J1439" s="31"/>
    </row>
    <row r="1440" spans="2:10" ht="12.75">
      <c r="B1440" s="27"/>
      <c r="C1440" s="27"/>
      <c r="D1440" s="27"/>
      <c r="E1440" s="27"/>
      <c r="F1440" s="28"/>
      <c r="G1440" s="30"/>
      <c r="H1440" s="30"/>
      <c r="I1440" s="30"/>
      <c r="J1440" s="31"/>
    </row>
    <row r="1441" spans="2:10" ht="12.75">
      <c r="B1441" s="27"/>
      <c r="C1441" s="27"/>
      <c r="D1441" s="27"/>
      <c r="E1441" s="27"/>
      <c r="F1441" s="28"/>
      <c r="G1441" s="30"/>
      <c r="H1441" s="30"/>
      <c r="I1441" s="30"/>
      <c r="J1441" s="31"/>
    </row>
    <row r="1442" spans="2:10" ht="12.75">
      <c r="B1442" s="27"/>
      <c r="C1442" s="27"/>
      <c r="D1442" s="27"/>
      <c r="E1442" s="27"/>
      <c r="F1442" s="28"/>
      <c r="G1442" s="30"/>
      <c r="H1442" s="30"/>
      <c r="I1442" s="30"/>
      <c r="J1442" s="31"/>
    </row>
    <row r="1443" spans="2:10" ht="12.75">
      <c r="B1443" s="27"/>
      <c r="C1443" s="27"/>
      <c r="D1443" s="27"/>
      <c r="E1443" s="27"/>
      <c r="F1443" s="28"/>
      <c r="G1443" s="30"/>
      <c r="H1443" s="30"/>
      <c r="I1443" s="30"/>
      <c r="J1443" s="31"/>
    </row>
    <row r="1444" spans="2:10" ht="12.75">
      <c r="B1444" s="27"/>
      <c r="C1444" s="27"/>
      <c r="D1444" s="27"/>
      <c r="E1444" s="27"/>
      <c r="F1444" s="28"/>
      <c r="G1444" s="30"/>
      <c r="H1444" s="30"/>
      <c r="I1444" s="30"/>
      <c r="J1444" s="31"/>
    </row>
    <row r="1445" spans="2:10" ht="12.75">
      <c r="B1445" s="27"/>
      <c r="C1445" s="27"/>
      <c r="D1445" s="27"/>
      <c r="E1445" s="27"/>
      <c r="F1445" s="28"/>
      <c r="G1445" s="30"/>
      <c r="H1445" s="30"/>
      <c r="I1445" s="30"/>
      <c r="J1445" s="31"/>
    </row>
    <row r="1446" spans="2:10" ht="12.75">
      <c r="B1446" s="27"/>
      <c r="C1446" s="27"/>
      <c r="D1446" s="27"/>
      <c r="E1446" s="27"/>
      <c r="F1446" s="28"/>
      <c r="G1446" s="30"/>
      <c r="H1446" s="30"/>
      <c r="I1446" s="30"/>
      <c r="J1446" s="31"/>
    </row>
    <row r="1447" spans="2:10" ht="12.75">
      <c r="B1447" s="27"/>
      <c r="C1447" s="27"/>
      <c r="D1447" s="27"/>
      <c r="E1447" s="27"/>
      <c r="F1447" s="28"/>
      <c r="G1447" s="30"/>
      <c r="H1447" s="30"/>
      <c r="I1447" s="30"/>
      <c r="J1447" s="31"/>
    </row>
    <row r="1448" spans="2:10" ht="12.75">
      <c r="B1448" s="27"/>
      <c r="C1448" s="27"/>
      <c r="D1448" s="27"/>
      <c r="E1448" s="27"/>
      <c r="F1448" s="28"/>
      <c r="G1448" s="30"/>
      <c r="H1448" s="30"/>
      <c r="I1448" s="30"/>
      <c r="J1448" s="31"/>
    </row>
    <row r="1449" spans="2:10" ht="12.75">
      <c r="B1449" s="27"/>
      <c r="C1449" s="27"/>
      <c r="D1449" s="27"/>
      <c r="E1449" s="27"/>
      <c r="F1449" s="28"/>
      <c r="G1449" s="30"/>
      <c r="H1449" s="30"/>
      <c r="I1449" s="30"/>
      <c r="J1449" s="31"/>
    </row>
    <row r="1450" spans="2:10" ht="12.75">
      <c r="B1450" s="27"/>
      <c r="C1450" s="27"/>
      <c r="D1450" s="27"/>
      <c r="E1450" s="27"/>
      <c r="F1450" s="28"/>
      <c r="G1450" s="30"/>
      <c r="H1450" s="30"/>
      <c r="I1450" s="30"/>
      <c r="J1450" s="31"/>
    </row>
    <row r="1451" spans="2:10" ht="12.75">
      <c r="B1451" s="27"/>
      <c r="C1451" s="27"/>
      <c r="D1451" s="27"/>
      <c r="E1451" s="27"/>
      <c r="F1451" s="28"/>
      <c r="G1451" s="30"/>
      <c r="H1451" s="30"/>
      <c r="I1451" s="30"/>
      <c r="J1451" s="31"/>
    </row>
    <row r="1452" spans="2:10" ht="12.75">
      <c r="B1452" s="27"/>
      <c r="C1452" s="27"/>
      <c r="D1452" s="27"/>
      <c r="E1452" s="27"/>
      <c r="F1452" s="28"/>
      <c r="G1452" s="30"/>
      <c r="H1452" s="30"/>
      <c r="I1452" s="30"/>
      <c r="J1452" s="31"/>
    </row>
    <row r="1453" spans="2:10" ht="12.75">
      <c r="B1453" s="27"/>
      <c r="C1453" s="27"/>
      <c r="D1453" s="27"/>
      <c r="E1453" s="27"/>
      <c r="F1453" s="28"/>
      <c r="G1453" s="30"/>
      <c r="H1453" s="30"/>
      <c r="I1453" s="30"/>
      <c r="J1453" s="31"/>
    </row>
    <row r="1454" spans="2:10" ht="12.75">
      <c r="B1454" s="27"/>
      <c r="C1454" s="27"/>
      <c r="D1454" s="27"/>
      <c r="E1454" s="27"/>
      <c r="F1454" s="28"/>
      <c r="G1454" s="30"/>
      <c r="H1454" s="30"/>
      <c r="I1454" s="30"/>
      <c r="J1454" s="31"/>
    </row>
    <row r="1455" spans="2:10" ht="12.75">
      <c r="B1455" s="27"/>
      <c r="C1455" s="27"/>
      <c r="D1455" s="27"/>
      <c r="E1455" s="27"/>
      <c r="F1455" s="28"/>
      <c r="G1455" s="30"/>
      <c r="H1455" s="30"/>
      <c r="I1455" s="30"/>
      <c r="J1455" s="31"/>
    </row>
    <row r="1456" spans="2:10" ht="12.75">
      <c r="B1456" s="27"/>
      <c r="C1456" s="27"/>
      <c r="D1456" s="27"/>
      <c r="E1456" s="27"/>
      <c r="F1456" s="28"/>
      <c r="G1456" s="30"/>
      <c r="H1456" s="30"/>
      <c r="I1456" s="30"/>
      <c r="J1456" s="31"/>
    </row>
    <row r="1457" spans="2:10" ht="12.75">
      <c r="B1457" s="27"/>
      <c r="C1457" s="27"/>
      <c r="D1457" s="27"/>
      <c r="E1457" s="27"/>
      <c r="F1457" s="28"/>
      <c r="G1457" s="30"/>
      <c r="H1457" s="30"/>
      <c r="I1457" s="30"/>
      <c r="J1457" s="31"/>
    </row>
    <row r="1458" spans="2:10" ht="12.75">
      <c r="B1458" s="27"/>
      <c r="C1458" s="27"/>
      <c r="D1458" s="27"/>
      <c r="E1458" s="27"/>
      <c r="F1458" s="28"/>
      <c r="G1458" s="30"/>
      <c r="H1458" s="30"/>
      <c r="I1458" s="30"/>
      <c r="J1458" s="31"/>
    </row>
    <row r="1459" spans="2:10" ht="12.75">
      <c r="B1459" s="27"/>
      <c r="C1459" s="27"/>
      <c r="D1459" s="27"/>
      <c r="E1459" s="27"/>
      <c r="F1459" s="28"/>
      <c r="G1459" s="30"/>
      <c r="H1459" s="30"/>
      <c r="I1459" s="30"/>
      <c r="J1459" s="31"/>
    </row>
    <row r="1460" spans="2:10" ht="12.75">
      <c r="B1460" s="27"/>
      <c r="C1460" s="27"/>
      <c r="D1460" s="27"/>
      <c r="E1460" s="27"/>
      <c r="F1460" s="28"/>
      <c r="G1460" s="30"/>
      <c r="H1460" s="30"/>
      <c r="I1460" s="30"/>
      <c r="J1460" s="31"/>
    </row>
    <row r="1461" spans="2:10" ht="12.75">
      <c r="B1461" s="27"/>
      <c r="C1461" s="27"/>
      <c r="D1461" s="27"/>
      <c r="E1461" s="27"/>
      <c r="F1461" s="28"/>
      <c r="G1461" s="30"/>
      <c r="H1461" s="30"/>
      <c r="I1461" s="30"/>
      <c r="J1461" s="31"/>
    </row>
    <row r="1462" spans="2:10" ht="12.75">
      <c r="B1462" s="27"/>
      <c r="C1462" s="27"/>
      <c r="D1462" s="27"/>
      <c r="E1462" s="27"/>
      <c r="F1462" s="28"/>
      <c r="G1462" s="30"/>
      <c r="H1462" s="30"/>
      <c r="I1462" s="30"/>
      <c r="J1462" s="31"/>
    </row>
    <row r="1463" spans="2:10" ht="12.75">
      <c r="B1463" s="27"/>
      <c r="C1463" s="27"/>
      <c r="D1463" s="27"/>
      <c r="E1463" s="27"/>
      <c r="F1463" s="28"/>
      <c r="G1463" s="30"/>
      <c r="H1463" s="30"/>
      <c r="I1463" s="30"/>
      <c r="J1463" s="31"/>
    </row>
    <row r="1464" spans="2:10" ht="12.75">
      <c r="B1464" s="27"/>
      <c r="C1464" s="27"/>
      <c r="D1464" s="27"/>
      <c r="E1464" s="27"/>
      <c r="F1464" s="28"/>
      <c r="G1464" s="30"/>
      <c r="H1464" s="30"/>
      <c r="I1464" s="30"/>
      <c r="J1464" s="31"/>
    </row>
    <row r="1465" spans="2:10" ht="12.75">
      <c r="B1465" s="27"/>
      <c r="C1465" s="27"/>
      <c r="D1465" s="27"/>
      <c r="E1465" s="27"/>
      <c r="F1465" s="28"/>
      <c r="G1465" s="30"/>
      <c r="H1465" s="30"/>
      <c r="I1465" s="30"/>
      <c r="J1465" s="31"/>
    </row>
    <row r="1466" spans="2:10" ht="12.75">
      <c r="B1466" s="27"/>
      <c r="C1466" s="27"/>
      <c r="D1466" s="27"/>
      <c r="E1466" s="27"/>
      <c r="F1466" s="28"/>
      <c r="G1466" s="30"/>
      <c r="H1466" s="30"/>
      <c r="I1466" s="30"/>
      <c r="J1466" s="31"/>
    </row>
    <row r="1467" spans="2:10" ht="12.75">
      <c r="B1467" s="27"/>
      <c r="C1467" s="27"/>
      <c r="D1467" s="27"/>
      <c r="E1467" s="27"/>
      <c r="F1467" s="28"/>
      <c r="G1467" s="30"/>
      <c r="H1467" s="30"/>
      <c r="I1467" s="30"/>
      <c r="J1467" s="31"/>
    </row>
    <row r="1468" spans="2:10" ht="12.75">
      <c r="B1468" s="27"/>
      <c r="C1468" s="27"/>
      <c r="D1468" s="27"/>
      <c r="E1468" s="27"/>
      <c r="F1468" s="28"/>
      <c r="G1468" s="30"/>
      <c r="H1468" s="30"/>
      <c r="I1468" s="30"/>
      <c r="J1468" s="31"/>
    </row>
    <row r="1469" spans="2:10" ht="12.75">
      <c r="B1469" s="27"/>
      <c r="C1469" s="27"/>
      <c r="D1469" s="27"/>
      <c r="E1469" s="27"/>
      <c r="F1469" s="28"/>
      <c r="G1469" s="30"/>
      <c r="H1469" s="30"/>
      <c r="I1469" s="30"/>
      <c r="J1469" s="31"/>
    </row>
    <row r="1470" spans="2:10" ht="12.75">
      <c r="B1470" s="27"/>
      <c r="C1470" s="27"/>
      <c r="D1470" s="27"/>
      <c r="E1470" s="27"/>
      <c r="F1470" s="28"/>
      <c r="G1470" s="30"/>
      <c r="H1470" s="30"/>
      <c r="I1470" s="30"/>
      <c r="J1470" s="31"/>
    </row>
    <row r="1471" spans="2:10" ht="12.75">
      <c r="B1471" s="27"/>
      <c r="C1471" s="27"/>
      <c r="D1471" s="27"/>
      <c r="E1471" s="27"/>
      <c r="F1471" s="28"/>
      <c r="G1471" s="30"/>
      <c r="H1471" s="30"/>
      <c r="I1471" s="30"/>
      <c r="J1471" s="31"/>
    </row>
    <row r="1472" spans="2:10" ht="12.75">
      <c r="B1472" s="27"/>
      <c r="C1472" s="27"/>
      <c r="D1472" s="27"/>
      <c r="E1472" s="27"/>
      <c r="F1472" s="28"/>
      <c r="G1472" s="30"/>
      <c r="H1472" s="30"/>
      <c r="I1472" s="30"/>
      <c r="J1472" s="31"/>
    </row>
    <row r="1473" spans="2:10" ht="12.75">
      <c r="B1473" s="27"/>
      <c r="C1473" s="27"/>
      <c r="D1473" s="27"/>
      <c r="E1473" s="27"/>
      <c r="F1473" s="28"/>
      <c r="G1473" s="30"/>
      <c r="H1473" s="30"/>
      <c r="I1473" s="30"/>
      <c r="J1473" s="31"/>
    </row>
    <row r="1474" spans="2:10" ht="12.75">
      <c r="B1474" s="27"/>
      <c r="C1474" s="27"/>
      <c r="D1474" s="27"/>
      <c r="E1474" s="27"/>
      <c r="F1474" s="28"/>
      <c r="G1474" s="30"/>
      <c r="H1474" s="30"/>
      <c r="I1474" s="30"/>
      <c r="J1474" s="31"/>
    </row>
    <row r="1475" spans="2:10" ht="12.75">
      <c r="B1475" s="27"/>
      <c r="C1475" s="27"/>
      <c r="D1475" s="27"/>
      <c r="E1475" s="27"/>
      <c r="F1475" s="28"/>
      <c r="G1475" s="30"/>
      <c r="H1475" s="30"/>
      <c r="I1475" s="30"/>
      <c r="J1475" s="31"/>
    </row>
    <row r="1476" spans="2:10" ht="12.75">
      <c r="B1476" s="27"/>
      <c r="C1476" s="27"/>
      <c r="D1476" s="27"/>
      <c r="E1476" s="27"/>
      <c r="F1476" s="28"/>
      <c r="G1476" s="30"/>
      <c r="H1476" s="30"/>
      <c r="I1476" s="30"/>
      <c r="J1476" s="31"/>
    </row>
    <row r="1477" spans="2:10" ht="12.75">
      <c r="B1477" s="27"/>
      <c r="C1477" s="27"/>
      <c r="D1477" s="27"/>
      <c r="E1477" s="27"/>
      <c r="F1477" s="28"/>
      <c r="G1477" s="30"/>
      <c r="H1477" s="30"/>
      <c r="I1477" s="30"/>
      <c r="J1477" s="31"/>
    </row>
    <row r="1478" spans="2:10" ht="12.75">
      <c r="B1478" s="27"/>
      <c r="C1478" s="27"/>
      <c r="D1478" s="27"/>
      <c r="E1478" s="27"/>
      <c r="F1478" s="28"/>
      <c r="G1478" s="30"/>
      <c r="H1478" s="30"/>
      <c r="I1478" s="30"/>
      <c r="J1478" s="31"/>
    </row>
    <row r="1479" spans="2:10" ht="12.75">
      <c r="B1479" s="27"/>
      <c r="C1479" s="27"/>
      <c r="D1479" s="27"/>
      <c r="E1479" s="27"/>
      <c r="F1479" s="28"/>
      <c r="G1479" s="30"/>
      <c r="H1479" s="30"/>
      <c r="I1479" s="30"/>
      <c r="J1479" s="31"/>
    </row>
    <row r="1480" spans="2:10" ht="12.75">
      <c r="B1480" s="27"/>
      <c r="C1480" s="27"/>
      <c r="D1480" s="27"/>
      <c r="E1480" s="27"/>
      <c r="F1480" s="28"/>
      <c r="G1480" s="30"/>
      <c r="H1480" s="30"/>
      <c r="I1480" s="30"/>
      <c r="J1480" s="31"/>
    </row>
    <row r="1481" spans="2:10" ht="12.75">
      <c r="B1481" s="27"/>
      <c r="C1481" s="27"/>
      <c r="D1481" s="27"/>
      <c r="E1481" s="27"/>
      <c r="F1481" s="28"/>
      <c r="G1481" s="30"/>
      <c r="H1481" s="30"/>
      <c r="I1481" s="30"/>
      <c r="J1481" s="31"/>
    </row>
    <row r="1482" spans="2:10" ht="12.75">
      <c r="B1482" s="27"/>
      <c r="C1482" s="27"/>
      <c r="D1482" s="27"/>
      <c r="E1482" s="27"/>
      <c r="F1482" s="28"/>
      <c r="G1482" s="30"/>
      <c r="H1482" s="30"/>
      <c r="I1482" s="30"/>
      <c r="J1482" s="31"/>
    </row>
    <row r="1483" spans="2:10" ht="12.75">
      <c r="B1483" s="27"/>
      <c r="C1483" s="27"/>
      <c r="D1483" s="27"/>
      <c r="E1483" s="27"/>
      <c r="F1483" s="28"/>
      <c r="G1483" s="30"/>
      <c r="H1483" s="30"/>
      <c r="I1483" s="30"/>
      <c r="J1483" s="31"/>
    </row>
    <row r="1484" spans="2:10" ht="12.75">
      <c r="B1484" s="27"/>
      <c r="C1484" s="27"/>
      <c r="D1484" s="27"/>
      <c r="E1484" s="27"/>
      <c r="F1484" s="28"/>
      <c r="G1484" s="30"/>
      <c r="H1484" s="30"/>
      <c r="I1484" s="30"/>
      <c r="J1484" s="31"/>
    </row>
    <row r="1485" spans="2:10" ht="12.75">
      <c r="B1485" s="27"/>
      <c r="C1485" s="27"/>
      <c r="D1485" s="27"/>
      <c r="E1485" s="27"/>
      <c r="F1485" s="28"/>
      <c r="G1485" s="30"/>
      <c r="H1485" s="30"/>
      <c r="I1485" s="30"/>
      <c r="J1485" s="31"/>
    </row>
    <row r="1486" spans="2:10" ht="12.75">
      <c r="B1486" s="27"/>
      <c r="C1486" s="27"/>
      <c r="D1486" s="27"/>
      <c r="E1486" s="27"/>
      <c r="F1486" s="28"/>
      <c r="G1486" s="30"/>
      <c r="H1486" s="30"/>
      <c r="I1486" s="30"/>
      <c r="J1486" s="31"/>
    </row>
    <row r="1487" spans="2:10" ht="12.75">
      <c r="B1487" s="27"/>
      <c r="C1487" s="27"/>
      <c r="D1487" s="27"/>
      <c r="E1487" s="27"/>
      <c r="F1487" s="28"/>
      <c r="G1487" s="30"/>
      <c r="H1487" s="30"/>
      <c r="I1487" s="30"/>
      <c r="J1487" s="31"/>
    </row>
    <row r="1488" spans="2:10" ht="12.75">
      <c r="B1488" s="27"/>
      <c r="C1488" s="27"/>
      <c r="D1488" s="27"/>
      <c r="E1488" s="27"/>
      <c r="F1488" s="28"/>
      <c r="G1488" s="30"/>
      <c r="H1488" s="30"/>
      <c r="I1488" s="30"/>
      <c r="J1488" s="31"/>
    </row>
    <row r="1489" spans="2:10" ht="12.75">
      <c r="B1489" s="27"/>
      <c r="C1489" s="27"/>
      <c r="D1489" s="27"/>
      <c r="E1489" s="27"/>
      <c r="F1489" s="28"/>
      <c r="G1489" s="30"/>
      <c r="H1489" s="30"/>
      <c r="I1489" s="30"/>
      <c r="J1489" s="31"/>
    </row>
    <row r="1490" spans="2:10" ht="12.75">
      <c r="B1490" s="27"/>
      <c r="C1490" s="27"/>
      <c r="D1490" s="27"/>
      <c r="E1490" s="27"/>
      <c r="F1490" s="28"/>
      <c r="G1490" s="30"/>
      <c r="H1490" s="30"/>
      <c r="I1490" s="30"/>
      <c r="J1490" s="31"/>
    </row>
    <row r="1491" spans="2:10" ht="12.75">
      <c r="B1491" s="27"/>
      <c r="C1491" s="27"/>
      <c r="D1491" s="27"/>
      <c r="E1491" s="27"/>
      <c r="F1491" s="28"/>
      <c r="G1491" s="30"/>
      <c r="H1491" s="30"/>
      <c r="I1491" s="30"/>
      <c r="J1491" s="31"/>
    </row>
    <row r="1492" spans="2:10" ht="12.75">
      <c r="B1492" s="27"/>
      <c r="C1492" s="27"/>
      <c r="D1492" s="27"/>
      <c r="E1492" s="27"/>
      <c r="F1492" s="28"/>
      <c r="G1492" s="30"/>
      <c r="H1492" s="30"/>
      <c r="I1492" s="30"/>
      <c r="J1492" s="31"/>
    </row>
    <row r="1493" spans="2:10" ht="12.75">
      <c r="B1493" s="27"/>
      <c r="C1493" s="27"/>
      <c r="D1493" s="27"/>
      <c r="E1493" s="27"/>
      <c r="F1493" s="28"/>
      <c r="G1493" s="30"/>
      <c r="H1493" s="30"/>
      <c r="I1493" s="30"/>
      <c r="J1493" s="31"/>
    </row>
    <row r="1494" spans="2:10" ht="12.75">
      <c r="B1494" s="27"/>
      <c r="C1494" s="27"/>
      <c r="D1494" s="27"/>
      <c r="E1494" s="27"/>
      <c r="F1494" s="28"/>
      <c r="G1494" s="30"/>
      <c r="H1494" s="30"/>
      <c r="I1494" s="30"/>
      <c r="J1494" s="31"/>
    </row>
    <row r="1495" spans="2:10" ht="12.75">
      <c r="B1495" s="27"/>
      <c r="C1495" s="27"/>
      <c r="D1495" s="27"/>
      <c r="E1495" s="27"/>
      <c r="F1495" s="28"/>
      <c r="G1495" s="30"/>
      <c r="H1495" s="30"/>
      <c r="I1495" s="30"/>
      <c r="J1495" s="31"/>
    </row>
    <row r="1496" spans="2:10" ht="12.75">
      <c r="B1496" s="27"/>
      <c r="C1496" s="27"/>
      <c r="D1496" s="27"/>
      <c r="E1496" s="27"/>
      <c r="F1496" s="28"/>
      <c r="G1496" s="30"/>
      <c r="H1496" s="30"/>
      <c r="I1496" s="30"/>
      <c r="J1496" s="31"/>
    </row>
    <row r="1497" spans="2:10" ht="12.75">
      <c r="B1497" s="27"/>
      <c r="C1497" s="27"/>
      <c r="D1497" s="27"/>
      <c r="E1497" s="27"/>
      <c r="F1497" s="28"/>
      <c r="G1497" s="30"/>
      <c r="H1497" s="30"/>
      <c r="I1497" s="30"/>
      <c r="J1497" s="31"/>
    </row>
    <row r="1498" spans="2:10" ht="12.75">
      <c r="B1498" s="27"/>
      <c r="C1498" s="27"/>
      <c r="D1498" s="27"/>
      <c r="E1498" s="27"/>
      <c r="F1498" s="28"/>
      <c r="G1498" s="30"/>
      <c r="H1498" s="30"/>
      <c r="I1498" s="30"/>
      <c r="J1498" s="31"/>
    </row>
    <row r="1499" spans="2:10" ht="12.75">
      <c r="B1499" s="27"/>
      <c r="C1499" s="27"/>
      <c r="D1499" s="27"/>
      <c r="E1499" s="27"/>
      <c r="F1499" s="28"/>
      <c r="G1499" s="30"/>
      <c r="H1499" s="30"/>
      <c r="I1499" s="30"/>
      <c r="J1499" s="31"/>
    </row>
    <row r="1500" spans="2:10" ht="12.75">
      <c r="B1500" s="27"/>
      <c r="C1500" s="27"/>
      <c r="D1500" s="27"/>
      <c r="E1500" s="27"/>
      <c r="F1500" s="28"/>
      <c r="G1500" s="30"/>
      <c r="H1500" s="30"/>
      <c r="I1500" s="30"/>
      <c r="J1500" s="31"/>
    </row>
    <row r="1501" spans="2:10" ht="12.75">
      <c r="B1501" s="27"/>
      <c r="C1501" s="27"/>
      <c r="D1501" s="27"/>
      <c r="E1501" s="27"/>
      <c r="F1501" s="28"/>
      <c r="G1501" s="30"/>
      <c r="H1501" s="30"/>
      <c r="I1501" s="30"/>
      <c r="J1501" s="31"/>
    </row>
    <row r="1502" spans="2:10" ht="12.75">
      <c r="B1502" s="27"/>
      <c r="C1502" s="27"/>
      <c r="D1502" s="27"/>
      <c r="E1502" s="27"/>
      <c r="F1502" s="28"/>
      <c r="G1502" s="30"/>
      <c r="H1502" s="30"/>
      <c r="I1502" s="30"/>
      <c r="J1502" s="31"/>
    </row>
    <row r="1503" spans="2:10" ht="12.75">
      <c r="B1503" s="27"/>
      <c r="C1503" s="27"/>
      <c r="D1503" s="27"/>
      <c r="E1503" s="27"/>
      <c r="F1503" s="28"/>
      <c r="G1503" s="30"/>
      <c r="H1503" s="30"/>
      <c r="I1503" s="30"/>
      <c r="J1503" s="31"/>
    </row>
    <row r="1504" spans="2:10" ht="12.75">
      <c r="B1504" s="27"/>
      <c r="C1504" s="27"/>
      <c r="D1504" s="27"/>
      <c r="E1504" s="27"/>
      <c r="F1504" s="28"/>
      <c r="G1504" s="30"/>
      <c r="H1504" s="30"/>
      <c r="I1504" s="30"/>
      <c r="J1504" s="31"/>
    </row>
    <row r="1505" spans="2:10" ht="12.75">
      <c r="B1505" s="27"/>
      <c r="C1505" s="27"/>
      <c r="D1505" s="27"/>
      <c r="E1505" s="27"/>
      <c r="F1505" s="28"/>
      <c r="G1505" s="30"/>
      <c r="H1505" s="30"/>
      <c r="I1505" s="30"/>
      <c r="J1505" s="31"/>
    </row>
    <row r="1506" spans="2:10" ht="12.75">
      <c r="B1506" s="27"/>
      <c r="C1506" s="27"/>
      <c r="D1506" s="27"/>
      <c r="E1506" s="27"/>
      <c r="F1506" s="28"/>
      <c r="G1506" s="30"/>
      <c r="H1506" s="30"/>
      <c r="I1506" s="30"/>
      <c r="J1506" s="31"/>
    </row>
    <row r="1507" spans="2:10" ht="12.75">
      <c r="B1507" s="27"/>
      <c r="C1507" s="27"/>
      <c r="D1507" s="27"/>
      <c r="E1507" s="27"/>
      <c r="F1507" s="28"/>
      <c r="G1507" s="30"/>
      <c r="H1507" s="30"/>
      <c r="I1507" s="30"/>
      <c r="J1507" s="31"/>
    </row>
    <row r="1508" spans="2:10" ht="12.75">
      <c r="B1508" s="27"/>
      <c r="C1508" s="27"/>
      <c r="D1508" s="27"/>
      <c r="E1508" s="27"/>
      <c r="F1508" s="28"/>
      <c r="G1508" s="30"/>
      <c r="H1508" s="30"/>
      <c r="I1508" s="30"/>
      <c r="J1508" s="31"/>
    </row>
    <row r="1509" spans="2:10" ht="12.75">
      <c r="B1509" s="27"/>
      <c r="C1509" s="27"/>
      <c r="D1509" s="27"/>
      <c r="E1509" s="27"/>
      <c r="F1509" s="28"/>
      <c r="G1509" s="30"/>
      <c r="H1509" s="30"/>
      <c r="I1509" s="30"/>
      <c r="J1509" s="31"/>
    </row>
    <row r="1510" spans="2:10" ht="12.75">
      <c r="B1510" s="27"/>
      <c r="C1510" s="27"/>
      <c r="D1510" s="27"/>
      <c r="E1510" s="27"/>
      <c r="F1510" s="28"/>
      <c r="G1510" s="30"/>
      <c r="H1510" s="30"/>
      <c r="I1510" s="30"/>
      <c r="J1510" s="31"/>
    </row>
    <row r="1511" spans="2:10" ht="12.75">
      <c r="B1511" s="27"/>
      <c r="C1511" s="27"/>
      <c r="D1511" s="27"/>
      <c r="E1511" s="27"/>
      <c r="F1511" s="28"/>
      <c r="G1511" s="30"/>
      <c r="H1511" s="30"/>
      <c r="I1511" s="30"/>
      <c r="J1511" s="31"/>
    </row>
    <row r="1512" spans="2:10" ht="12.75">
      <c r="B1512" s="27"/>
      <c r="C1512" s="27"/>
      <c r="D1512" s="27"/>
      <c r="E1512" s="27"/>
      <c r="F1512" s="28"/>
      <c r="G1512" s="30"/>
      <c r="H1512" s="30"/>
      <c r="I1512" s="30"/>
      <c r="J1512" s="31"/>
    </row>
    <row r="1513" spans="2:10" ht="12.75">
      <c r="B1513" s="27"/>
      <c r="C1513" s="27"/>
      <c r="D1513" s="27"/>
      <c r="E1513" s="27"/>
      <c r="F1513" s="28"/>
      <c r="G1513" s="30"/>
      <c r="H1513" s="30"/>
      <c r="I1513" s="30"/>
      <c r="J1513" s="31"/>
    </row>
    <row r="1514" spans="2:10" ht="12.75">
      <c r="B1514" s="27"/>
      <c r="C1514" s="27"/>
      <c r="D1514" s="27"/>
      <c r="E1514" s="27"/>
      <c r="F1514" s="28"/>
      <c r="G1514" s="30"/>
      <c r="H1514" s="30"/>
      <c r="I1514" s="30"/>
      <c r="J1514" s="31"/>
    </row>
    <row r="1515" spans="2:10" ht="12.75">
      <c r="B1515" s="27"/>
      <c r="C1515" s="27"/>
      <c r="D1515" s="27"/>
      <c r="E1515" s="27"/>
      <c r="F1515" s="28"/>
      <c r="G1515" s="30"/>
      <c r="H1515" s="30"/>
      <c r="I1515" s="30"/>
      <c r="J1515" s="31"/>
    </row>
    <row r="1516" spans="2:10" ht="12.75">
      <c r="B1516" s="27"/>
      <c r="C1516" s="27"/>
      <c r="D1516" s="27"/>
      <c r="E1516" s="27"/>
      <c r="F1516" s="28"/>
      <c r="G1516" s="30"/>
      <c r="H1516" s="30"/>
      <c r="I1516" s="30"/>
      <c r="J1516" s="31"/>
    </row>
    <row r="1517" spans="2:10" ht="12.75">
      <c r="B1517" s="27"/>
      <c r="C1517" s="27"/>
      <c r="D1517" s="27"/>
      <c r="E1517" s="27"/>
      <c r="F1517" s="28"/>
      <c r="G1517" s="30"/>
      <c r="H1517" s="30"/>
      <c r="I1517" s="30"/>
      <c r="J1517" s="31"/>
    </row>
    <row r="1518" spans="2:10" ht="12.75">
      <c r="B1518" s="27"/>
      <c r="C1518" s="27"/>
      <c r="D1518" s="27"/>
      <c r="E1518" s="27"/>
      <c r="F1518" s="28"/>
      <c r="G1518" s="30"/>
      <c r="H1518" s="30"/>
      <c r="I1518" s="30"/>
      <c r="J1518" s="31"/>
    </row>
    <row r="1519" spans="2:10" ht="12.75">
      <c r="B1519" s="27"/>
      <c r="C1519" s="27"/>
      <c r="D1519" s="27"/>
      <c r="E1519" s="27"/>
      <c r="F1519" s="28"/>
      <c r="G1519" s="30"/>
      <c r="H1519" s="30"/>
      <c r="I1519" s="30"/>
      <c r="J1519" s="31"/>
    </row>
    <row r="1520" spans="2:10" ht="12.75">
      <c r="B1520" s="27"/>
      <c r="C1520" s="27"/>
      <c r="D1520" s="27"/>
      <c r="E1520" s="27"/>
      <c r="F1520" s="28"/>
      <c r="G1520" s="30"/>
      <c r="H1520" s="30"/>
      <c r="I1520" s="30"/>
      <c r="J1520" s="31"/>
    </row>
    <row r="1521" spans="2:10" ht="12.75">
      <c r="B1521" s="27"/>
      <c r="C1521" s="27"/>
      <c r="D1521" s="27"/>
      <c r="E1521" s="27"/>
      <c r="F1521" s="28"/>
      <c r="G1521" s="30"/>
      <c r="H1521" s="30"/>
      <c r="I1521" s="30"/>
      <c r="J1521" s="31"/>
    </row>
    <row r="1522" spans="2:10" ht="12.75">
      <c r="B1522" s="27"/>
      <c r="C1522" s="27"/>
      <c r="D1522" s="27"/>
      <c r="E1522" s="27"/>
      <c r="F1522" s="28"/>
      <c r="G1522" s="30"/>
      <c r="H1522" s="30"/>
      <c r="I1522" s="30"/>
      <c r="J1522" s="31"/>
    </row>
    <row r="1523" spans="2:10" ht="12.75">
      <c r="B1523" s="27"/>
      <c r="C1523" s="27"/>
      <c r="D1523" s="27"/>
      <c r="E1523" s="27"/>
      <c r="F1523" s="28"/>
      <c r="G1523" s="30"/>
      <c r="H1523" s="30"/>
      <c r="I1523" s="30"/>
      <c r="J1523" s="31"/>
    </row>
    <row r="1524" spans="2:10" ht="12.75">
      <c r="B1524" s="27"/>
      <c r="C1524" s="27"/>
      <c r="D1524" s="27"/>
      <c r="E1524" s="27"/>
      <c r="F1524" s="28"/>
      <c r="G1524" s="30"/>
      <c r="H1524" s="30"/>
      <c r="I1524" s="30"/>
      <c r="J1524" s="31"/>
    </row>
    <row r="1525" spans="2:10" ht="12.75">
      <c r="B1525" s="27"/>
      <c r="C1525" s="27"/>
      <c r="D1525" s="27"/>
      <c r="E1525" s="27"/>
      <c r="F1525" s="28"/>
      <c r="G1525" s="30"/>
      <c r="H1525" s="30"/>
      <c r="I1525" s="30"/>
      <c r="J1525" s="31"/>
    </row>
    <row r="1526" spans="2:10" ht="12.75">
      <c r="B1526" s="27"/>
      <c r="C1526" s="27"/>
      <c r="D1526" s="27"/>
      <c r="E1526" s="27"/>
      <c r="F1526" s="28"/>
      <c r="G1526" s="30"/>
      <c r="H1526" s="30"/>
      <c r="I1526" s="30"/>
      <c r="J1526" s="31"/>
    </row>
    <row r="1527" spans="2:10" ht="12.75">
      <c r="B1527" s="27"/>
      <c r="C1527" s="27"/>
      <c r="D1527" s="27"/>
      <c r="E1527" s="27"/>
      <c r="F1527" s="28"/>
      <c r="G1527" s="30"/>
      <c r="H1527" s="30"/>
      <c r="I1527" s="30"/>
      <c r="J1527" s="31"/>
    </row>
    <row r="1528" spans="2:10" ht="12.75">
      <c r="B1528" s="27"/>
      <c r="C1528" s="27"/>
      <c r="D1528" s="27"/>
      <c r="E1528" s="27"/>
      <c r="F1528" s="28"/>
      <c r="G1528" s="30"/>
      <c r="H1528" s="30"/>
      <c r="I1528" s="30"/>
      <c r="J1528" s="31"/>
    </row>
    <row r="1529" spans="2:10" ht="12.75">
      <c r="B1529" s="27"/>
      <c r="C1529" s="27"/>
      <c r="D1529" s="27"/>
      <c r="E1529" s="27"/>
      <c r="F1529" s="28"/>
      <c r="G1529" s="30"/>
      <c r="H1529" s="30"/>
      <c r="I1529" s="30"/>
      <c r="J1529" s="31"/>
    </row>
    <row r="1530" spans="2:10" ht="12.75">
      <c r="B1530" s="27"/>
      <c r="C1530" s="27"/>
      <c r="D1530" s="27"/>
      <c r="E1530" s="27"/>
      <c r="F1530" s="28"/>
      <c r="G1530" s="30"/>
      <c r="H1530" s="30"/>
      <c r="I1530" s="30"/>
      <c r="J1530" s="31"/>
    </row>
    <row r="1531" spans="2:10" ht="12.75">
      <c r="B1531" s="27"/>
      <c r="C1531" s="27"/>
      <c r="D1531" s="27"/>
      <c r="E1531" s="27"/>
      <c r="F1531" s="28"/>
      <c r="G1531" s="30"/>
      <c r="H1531" s="30"/>
      <c r="I1531" s="30"/>
      <c r="J1531" s="31"/>
    </row>
    <row r="1532" spans="2:10" ht="12.75">
      <c r="B1532" s="27"/>
      <c r="C1532" s="27"/>
      <c r="D1532" s="27"/>
      <c r="E1532" s="27"/>
      <c r="F1532" s="28"/>
      <c r="G1532" s="30"/>
      <c r="H1532" s="30"/>
      <c r="I1532" s="30"/>
      <c r="J1532" s="31"/>
    </row>
    <row r="1533" spans="2:10" ht="12.75">
      <c r="B1533" s="27"/>
      <c r="C1533" s="27"/>
      <c r="D1533" s="27"/>
      <c r="E1533" s="27"/>
      <c r="F1533" s="28"/>
      <c r="G1533" s="30"/>
      <c r="H1533" s="30"/>
      <c r="I1533" s="30"/>
      <c r="J1533" s="31"/>
    </row>
    <row r="1534" spans="2:10" ht="12.75">
      <c r="B1534" s="27"/>
      <c r="C1534" s="27"/>
      <c r="D1534" s="27"/>
      <c r="E1534" s="27"/>
      <c r="F1534" s="28"/>
      <c r="G1534" s="30"/>
      <c r="H1534" s="30"/>
      <c r="I1534" s="30"/>
      <c r="J1534" s="31"/>
    </row>
    <row r="1535" spans="2:10" ht="12.75">
      <c r="B1535" s="27"/>
      <c r="C1535" s="27"/>
      <c r="D1535" s="27"/>
      <c r="E1535" s="27"/>
      <c r="F1535" s="28"/>
      <c r="G1535" s="30"/>
      <c r="H1535" s="30"/>
      <c r="I1535" s="30"/>
      <c r="J1535" s="31"/>
    </row>
    <row r="1536" spans="2:10" ht="12.75">
      <c r="B1536" s="27"/>
      <c r="C1536" s="27"/>
      <c r="D1536" s="27"/>
      <c r="E1536" s="27"/>
      <c r="F1536" s="28"/>
      <c r="G1536" s="30"/>
      <c r="H1536" s="30"/>
      <c r="I1536" s="30"/>
      <c r="J1536" s="31"/>
    </row>
    <row r="1537" spans="2:10" ht="12.75">
      <c r="B1537" s="27"/>
      <c r="C1537" s="27"/>
      <c r="D1537" s="27"/>
      <c r="E1537" s="27"/>
      <c r="F1537" s="28"/>
      <c r="G1537" s="30"/>
      <c r="H1537" s="30"/>
      <c r="I1537" s="30"/>
      <c r="J1537" s="31"/>
    </row>
    <row r="1538" spans="2:10" ht="12.75">
      <c r="B1538" s="27"/>
      <c r="C1538" s="27"/>
      <c r="D1538" s="27"/>
      <c r="E1538" s="27"/>
      <c r="F1538" s="28"/>
      <c r="G1538" s="30"/>
      <c r="H1538" s="30"/>
      <c r="I1538" s="30"/>
      <c r="J1538" s="31"/>
    </row>
    <row r="1539" spans="2:10" ht="12.75">
      <c r="B1539" s="27"/>
      <c r="C1539" s="27"/>
      <c r="D1539" s="27"/>
      <c r="E1539" s="27"/>
      <c r="F1539" s="28"/>
      <c r="G1539" s="30"/>
      <c r="H1539" s="30"/>
      <c r="I1539" s="30"/>
      <c r="J1539" s="31"/>
    </row>
    <row r="1540" spans="2:10" ht="12.75">
      <c r="B1540" s="27"/>
      <c r="C1540" s="27"/>
      <c r="D1540" s="27"/>
      <c r="E1540" s="27"/>
      <c r="F1540" s="28"/>
      <c r="G1540" s="30"/>
      <c r="H1540" s="30"/>
      <c r="I1540" s="30"/>
      <c r="J1540" s="31"/>
    </row>
    <row r="1541" spans="2:10" ht="12.75">
      <c r="B1541" s="27"/>
      <c r="C1541" s="27"/>
      <c r="D1541" s="27"/>
      <c r="E1541" s="27"/>
      <c r="F1541" s="28"/>
      <c r="G1541" s="30"/>
      <c r="H1541" s="30"/>
      <c r="I1541" s="30"/>
      <c r="J1541" s="31"/>
    </row>
    <row r="1542" spans="2:10" ht="12.75">
      <c r="B1542" s="27"/>
      <c r="C1542" s="27"/>
      <c r="D1542" s="27"/>
      <c r="E1542" s="27"/>
      <c r="F1542" s="28"/>
      <c r="G1542" s="30"/>
      <c r="H1542" s="30"/>
      <c r="I1542" s="30"/>
      <c r="J1542" s="31"/>
    </row>
    <row r="1543" spans="2:10" ht="12.75">
      <c r="B1543" s="27"/>
      <c r="C1543" s="27"/>
      <c r="D1543" s="27"/>
      <c r="E1543" s="27"/>
      <c r="F1543" s="28"/>
      <c r="G1543" s="30"/>
      <c r="H1543" s="30"/>
      <c r="I1543" s="30"/>
      <c r="J1543" s="31"/>
    </row>
    <row r="1544" spans="2:10" ht="12.75">
      <c r="B1544" s="27"/>
      <c r="C1544" s="27"/>
      <c r="D1544" s="27"/>
      <c r="E1544" s="27"/>
      <c r="F1544" s="28"/>
      <c r="G1544" s="30"/>
      <c r="H1544" s="30"/>
      <c r="I1544" s="30"/>
      <c r="J1544" s="31"/>
    </row>
    <row r="1545" spans="2:10" ht="12.75">
      <c r="B1545" s="27"/>
      <c r="C1545" s="27"/>
      <c r="D1545" s="27"/>
      <c r="E1545" s="27"/>
      <c r="F1545" s="28"/>
      <c r="G1545" s="30"/>
      <c r="H1545" s="30"/>
      <c r="I1545" s="30"/>
      <c r="J1545" s="31"/>
    </row>
    <row r="1546" spans="2:10" ht="12.75">
      <c r="B1546" s="27"/>
      <c r="C1546" s="27"/>
      <c r="D1546" s="27"/>
      <c r="E1546" s="27"/>
      <c r="F1546" s="28"/>
      <c r="G1546" s="30"/>
      <c r="H1546" s="30"/>
      <c r="I1546" s="30"/>
      <c r="J1546" s="31"/>
    </row>
    <row r="1547" spans="2:10" ht="12.75">
      <c r="B1547" s="27"/>
      <c r="C1547" s="27"/>
      <c r="D1547" s="27"/>
      <c r="E1547" s="27"/>
      <c r="F1547" s="28"/>
      <c r="G1547" s="30"/>
      <c r="H1547" s="30"/>
      <c r="I1547" s="30"/>
      <c r="J1547" s="31"/>
    </row>
    <row r="1548" spans="2:10" ht="12.75">
      <c r="B1548" s="27"/>
      <c r="C1548" s="27"/>
      <c r="D1548" s="27"/>
      <c r="E1548" s="27"/>
      <c r="F1548" s="28"/>
      <c r="G1548" s="30"/>
      <c r="H1548" s="30"/>
      <c r="I1548" s="30"/>
      <c r="J1548" s="31"/>
    </row>
    <row r="1549" spans="2:10" ht="12.75">
      <c r="B1549" s="27"/>
      <c r="C1549" s="27"/>
      <c r="D1549" s="27"/>
      <c r="E1549" s="27"/>
      <c r="F1549" s="28"/>
      <c r="G1549" s="30"/>
      <c r="H1549" s="30"/>
      <c r="I1549" s="30"/>
      <c r="J1549" s="31"/>
    </row>
    <row r="1550" spans="2:10" ht="12.75">
      <c r="B1550" s="27"/>
      <c r="C1550" s="27"/>
      <c r="D1550" s="27"/>
      <c r="E1550" s="27"/>
      <c r="F1550" s="28"/>
      <c r="G1550" s="30"/>
      <c r="H1550" s="30"/>
      <c r="I1550" s="30"/>
      <c r="J1550" s="31"/>
    </row>
    <row r="1551" spans="2:10" ht="12.75">
      <c r="B1551" s="27"/>
      <c r="C1551" s="27"/>
      <c r="D1551" s="27"/>
      <c r="E1551" s="27"/>
      <c r="F1551" s="28"/>
      <c r="G1551" s="30"/>
      <c r="H1551" s="30"/>
      <c r="I1551" s="30"/>
      <c r="J1551" s="31"/>
    </row>
    <row r="1552" spans="2:10" ht="12.75">
      <c r="B1552" s="27"/>
      <c r="C1552" s="27"/>
      <c r="D1552" s="27"/>
      <c r="E1552" s="27"/>
      <c r="F1552" s="28"/>
      <c r="G1552" s="30"/>
      <c r="H1552" s="30"/>
      <c r="I1552" s="30"/>
      <c r="J1552" s="31"/>
    </row>
    <row r="1553" spans="2:10" ht="12.75">
      <c r="B1553" s="27"/>
      <c r="C1553" s="27"/>
      <c r="D1553" s="27"/>
      <c r="E1553" s="27"/>
      <c r="F1553" s="28"/>
      <c r="G1553" s="30"/>
      <c r="H1553" s="30"/>
      <c r="I1553" s="30"/>
      <c r="J1553" s="31"/>
    </row>
    <row r="1554" spans="2:10" ht="12.75">
      <c r="B1554" s="27"/>
      <c r="C1554" s="27"/>
      <c r="D1554" s="27"/>
      <c r="E1554" s="27"/>
      <c r="F1554" s="28"/>
      <c r="G1554" s="30"/>
      <c r="H1554" s="30"/>
      <c r="I1554" s="30"/>
      <c r="J1554" s="31"/>
    </row>
    <row r="1555" spans="2:10" ht="12.75">
      <c r="B1555" s="27"/>
      <c r="C1555" s="27"/>
      <c r="D1555" s="27"/>
      <c r="E1555" s="27"/>
      <c r="F1555" s="28"/>
      <c r="G1555" s="30"/>
      <c r="H1555" s="30"/>
      <c r="I1555" s="30"/>
      <c r="J1555" s="31"/>
    </row>
    <row r="1556" spans="2:10" ht="12.75">
      <c r="B1556" s="27"/>
      <c r="C1556" s="27"/>
      <c r="D1556" s="27"/>
      <c r="E1556" s="27"/>
      <c r="F1556" s="28"/>
      <c r="G1556" s="30"/>
      <c r="H1556" s="30"/>
      <c r="I1556" s="30"/>
      <c r="J1556" s="31"/>
    </row>
    <row r="1557" spans="2:10" ht="12.75">
      <c r="B1557" s="27"/>
      <c r="C1557" s="27"/>
      <c r="D1557" s="27"/>
      <c r="E1557" s="27"/>
      <c r="F1557" s="28"/>
      <c r="G1557" s="30"/>
      <c r="H1557" s="30"/>
      <c r="I1557" s="30"/>
      <c r="J1557" s="31"/>
    </row>
    <row r="1558" spans="2:10" ht="12.75">
      <c r="B1558" s="27"/>
      <c r="C1558" s="27"/>
      <c r="D1558" s="27"/>
      <c r="E1558" s="27"/>
      <c r="F1558" s="28"/>
      <c r="G1558" s="30"/>
      <c r="H1558" s="30"/>
      <c r="I1558" s="30"/>
      <c r="J1558" s="31"/>
    </row>
    <row r="1559" spans="2:10" ht="12.75">
      <c r="B1559" s="27"/>
      <c r="C1559" s="27"/>
      <c r="D1559" s="27"/>
      <c r="E1559" s="27"/>
      <c r="F1559" s="28"/>
      <c r="G1559" s="30"/>
      <c r="H1559" s="30"/>
      <c r="I1559" s="30"/>
      <c r="J1559" s="31"/>
    </row>
    <row r="1560" spans="2:10" ht="12.75">
      <c r="B1560" s="27"/>
      <c r="C1560" s="27"/>
      <c r="D1560" s="27"/>
      <c r="E1560" s="27"/>
      <c r="F1560" s="28"/>
      <c r="G1560" s="30"/>
      <c r="H1560" s="30"/>
      <c r="I1560" s="30"/>
      <c r="J1560" s="31"/>
    </row>
    <row r="1561" spans="2:10" ht="12.75">
      <c r="B1561" s="27"/>
      <c r="C1561" s="27"/>
      <c r="D1561" s="27"/>
      <c r="E1561" s="27"/>
      <c r="F1561" s="28"/>
      <c r="G1561" s="30"/>
      <c r="H1561" s="30"/>
      <c r="I1561" s="30"/>
      <c r="J1561" s="31"/>
    </row>
    <row r="1562" spans="2:10" ht="12.75">
      <c r="B1562" s="27"/>
      <c r="C1562" s="27"/>
      <c r="D1562" s="27"/>
      <c r="E1562" s="27"/>
      <c r="F1562" s="28"/>
      <c r="G1562" s="30"/>
      <c r="H1562" s="30"/>
      <c r="I1562" s="30"/>
      <c r="J1562" s="31"/>
    </row>
    <row r="1563" spans="2:10" ht="12.75">
      <c r="B1563" s="27"/>
      <c r="C1563" s="27"/>
      <c r="D1563" s="27"/>
      <c r="E1563" s="27"/>
      <c r="F1563" s="28"/>
      <c r="G1563" s="30"/>
      <c r="H1563" s="30"/>
      <c r="I1563" s="30"/>
      <c r="J1563" s="31"/>
    </row>
    <row r="1564" spans="2:10" ht="12.75">
      <c r="B1564" s="27"/>
      <c r="C1564" s="27"/>
      <c r="D1564" s="27"/>
      <c r="E1564" s="27"/>
      <c r="F1564" s="28"/>
      <c r="G1564" s="30"/>
      <c r="H1564" s="30"/>
      <c r="I1564" s="30"/>
      <c r="J1564" s="31"/>
    </row>
    <row r="1565" spans="2:10" ht="12.75">
      <c r="B1565" s="27"/>
      <c r="C1565" s="27"/>
      <c r="D1565" s="27"/>
      <c r="E1565" s="27"/>
      <c r="F1565" s="28"/>
      <c r="G1565" s="30"/>
      <c r="H1565" s="30"/>
      <c r="I1565" s="30"/>
      <c r="J1565" s="31"/>
    </row>
    <row r="1566" spans="2:10" ht="12.75">
      <c r="B1566" s="27"/>
      <c r="C1566" s="27"/>
      <c r="D1566" s="27"/>
      <c r="E1566" s="27"/>
      <c r="F1566" s="28"/>
      <c r="G1566" s="30"/>
      <c r="H1566" s="30"/>
      <c r="I1566" s="30"/>
      <c r="J1566" s="31"/>
    </row>
    <row r="1567" spans="2:10" ht="12.75">
      <c r="B1567" s="27"/>
      <c r="C1567" s="27"/>
      <c r="D1567" s="27"/>
      <c r="E1567" s="27"/>
      <c r="F1567" s="28"/>
      <c r="G1567" s="30"/>
      <c r="H1567" s="30"/>
      <c r="I1567" s="30"/>
      <c r="J1567" s="31"/>
    </row>
    <row r="1568" spans="2:10" ht="12.75">
      <c r="B1568" s="27"/>
      <c r="C1568" s="27"/>
      <c r="D1568" s="27"/>
      <c r="E1568" s="27"/>
      <c r="F1568" s="28"/>
      <c r="G1568" s="30"/>
      <c r="H1568" s="30"/>
      <c r="I1568" s="30"/>
      <c r="J1568" s="31"/>
    </row>
    <row r="1569" spans="2:10" ht="12.75">
      <c r="B1569" s="27"/>
      <c r="C1569" s="27"/>
      <c r="D1569" s="27"/>
      <c r="E1569" s="27"/>
      <c r="F1569" s="28"/>
      <c r="G1569" s="30"/>
      <c r="H1569" s="30"/>
      <c r="I1569" s="30"/>
      <c r="J1569" s="31"/>
    </row>
    <row r="1570" spans="2:10" ht="12.75">
      <c r="B1570" s="27"/>
      <c r="C1570" s="27"/>
      <c r="D1570" s="27"/>
      <c r="E1570" s="27"/>
      <c r="F1570" s="28"/>
      <c r="G1570" s="30"/>
      <c r="H1570" s="30"/>
      <c r="I1570" s="30"/>
      <c r="J1570" s="31"/>
    </row>
    <row r="1571" spans="2:10" ht="12.75">
      <c r="B1571" s="27"/>
      <c r="C1571" s="27"/>
      <c r="D1571" s="27"/>
      <c r="E1571" s="27"/>
      <c r="F1571" s="28"/>
      <c r="G1571" s="30"/>
      <c r="H1571" s="30"/>
      <c r="I1571" s="30"/>
      <c r="J1571" s="31"/>
    </row>
    <row r="1572" spans="2:10" ht="12.75">
      <c r="B1572" s="27"/>
      <c r="C1572" s="27"/>
      <c r="D1572" s="27"/>
      <c r="E1572" s="27"/>
      <c r="F1572" s="28"/>
      <c r="G1572" s="30"/>
      <c r="H1572" s="30"/>
      <c r="I1572" s="30"/>
      <c r="J1572" s="31"/>
    </row>
    <row r="1573" spans="2:10" ht="12.75">
      <c r="B1573" s="27"/>
      <c r="C1573" s="27"/>
      <c r="D1573" s="27"/>
      <c r="E1573" s="27"/>
      <c r="F1573" s="28"/>
      <c r="G1573" s="30"/>
      <c r="H1573" s="30"/>
      <c r="I1573" s="30"/>
      <c r="J1573" s="31"/>
    </row>
    <row r="1574" spans="2:10" ht="12.75">
      <c r="B1574" s="27"/>
      <c r="C1574" s="27"/>
      <c r="D1574" s="27"/>
      <c r="E1574" s="27"/>
      <c r="F1574" s="28"/>
      <c r="G1574" s="30"/>
      <c r="H1574" s="30"/>
      <c r="I1574" s="30"/>
      <c r="J1574" s="31"/>
    </row>
    <row r="1575" spans="2:10" ht="12.75">
      <c r="B1575" s="27"/>
      <c r="C1575" s="27"/>
      <c r="D1575" s="27"/>
      <c r="E1575" s="27"/>
      <c r="F1575" s="28"/>
      <c r="G1575" s="30"/>
      <c r="H1575" s="30"/>
      <c r="I1575" s="30"/>
      <c r="J1575" s="31"/>
    </row>
    <row r="1576" spans="2:10" ht="12.75">
      <c r="B1576" s="27"/>
      <c r="C1576" s="27"/>
      <c r="D1576" s="27"/>
      <c r="E1576" s="27"/>
      <c r="F1576" s="28"/>
      <c r="G1576" s="30"/>
      <c r="H1576" s="30"/>
      <c r="I1576" s="30"/>
      <c r="J1576" s="31"/>
    </row>
    <row r="1577" spans="2:10" ht="12.75">
      <c r="B1577" s="27"/>
      <c r="C1577" s="27"/>
      <c r="D1577" s="27"/>
      <c r="E1577" s="27"/>
      <c r="F1577" s="28"/>
      <c r="G1577" s="30"/>
      <c r="H1577" s="30"/>
      <c r="I1577" s="30"/>
      <c r="J1577" s="31"/>
    </row>
    <row r="1578" spans="2:10" ht="12.75">
      <c r="B1578" s="27"/>
      <c r="C1578" s="27"/>
      <c r="D1578" s="27"/>
      <c r="E1578" s="27"/>
      <c r="F1578" s="28"/>
      <c r="G1578" s="30"/>
      <c r="H1578" s="30"/>
      <c r="I1578" s="30"/>
      <c r="J1578" s="31"/>
    </row>
    <row r="1579" spans="2:10" ht="12.75">
      <c r="B1579" s="27"/>
      <c r="C1579" s="27"/>
      <c r="D1579" s="27"/>
      <c r="E1579" s="27"/>
      <c r="F1579" s="28"/>
      <c r="G1579" s="30"/>
      <c r="H1579" s="30"/>
      <c r="I1579" s="30"/>
      <c r="J1579" s="31"/>
    </row>
    <row r="1580" spans="2:10" ht="12.75">
      <c r="B1580" s="27"/>
      <c r="C1580" s="27"/>
      <c r="D1580" s="27"/>
      <c r="E1580" s="27"/>
      <c r="F1580" s="28"/>
      <c r="G1580" s="30"/>
      <c r="H1580" s="30"/>
      <c r="I1580" s="30"/>
      <c r="J1580" s="31"/>
    </row>
    <row r="1581" spans="2:10" ht="12.75">
      <c r="B1581" s="27"/>
      <c r="C1581" s="27"/>
      <c r="D1581" s="27"/>
      <c r="E1581" s="27"/>
      <c r="F1581" s="28"/>
      <c r="G1581" s="30"/>
      <c r="H1581" s="30"/>
      <c r="I1581" s="30"/>
      <c r="J1581" s="31"/>
    </row>
    <row r="1582" spans="2:10" ht="12.75">
      <c r="B1582" s="27"/>
      <c r="C1582" s="27"/>
      <c r="D1582" s="27"/>
      <c r="E1582" s="27"/>
      <c r="F1582" s="28"/>
      <c r="G1582" s="30"/>
      <c r="H1582" s="30"/>
      <c r="I1582" s="30"/>
      <c r="J1582" s="31"/>
    </row>
    <row r="1583" spans="2:10" ht="12.75">
      <c r="B1583" s="27"/>
      <c r="C1583" s="27"/>
      <c r="D1583" s="27"/>
      <c r="E1583" s="27"/>
      <c r="F1583" s="28"/>
      <c r="G1583" s="30"/>
      <c r="H1583" s="30"/>
      <c r="I1583" s="30"/>
      <c r="J1583" s="31"/>
    </row>
    <row r="1584" spans="2:10" ht="12.75">
      <c r="B1584" s="27"/>
      <c r="C1584" s="27"/>
      <c r="D1584" s="27"/>
      <c r="E1584" s="27"/>
      <c r="F1584" s="28"/>
      <c r="G1584" s="30"/>
      <c r="H1584" s="30"/>
      <c r="I1584" s="30"/>
      <c r="J1584" s="31"/>
    </row>
    <row r="1585" spans="2:10" ht="12.75">
      <c r="B1585" s="27"/>
      <c r="C1585" s="27"/>
      <c r="D1585" s="27"/>
      <c r="E1585" s="27"/>
      <c r="F1585" s="28"/>
      <c r="G1585" s="30"/>
      <c r="H1585" s="30"/>
      <c r="I1585" s="30"/>
      <c r="J1585" s="31"/>
    </row>
    <row r="1586" spans="2:10" ht="12.75">
      <c r="B1586" s="27"/>
      <c r="C1586" s="27"/>
      <c r="D1586" s="27"/>
      <c r="E1586" s="27"/>
      <c r="F1586" s="28"/>
      <c r="G1586" s="30"/>
      <c r="H1586" s="30"/>
      <c r="I1586" s="30"/>
      <c r="J1586" s="31"/>
    </row>
    <row r="1587" spans="2:10" ht="12.75">
      <c r="B1587" s="27"/>
      <c r="C1587" s="27"/>
      <c r="D1587" s="27"/>
      <c r="E1587" s="27"/>
      <c r="F1587" s="28"/>
      <c r="G1587" s="30"/>
      <c r="H1587" s="30"/>
      <c r="I1587" s="30"/>
      <c r="J1587" s="31"/>
    </row>
    <row r="1588" spans="2:10" ht="12.75">
      <c r="B1588" s="27"/>
      <c r="C1588" s="27"/>
      <c r="D1588" s="27"/>
      <c r="E1588" s="27"/>
      <c r="F1588" s="28"/>
      <c r="G1588" s="30"/>
      <c r="H1588" s="30"/>
      <c r="I1588" s="30"/>
      <c r="J1588" s="31"/>
    </row>
    <row r="1589" spans="2:10" ht="12.75">
      <c r="B1589" s="27"/>
      <c r="C1589" s="27"/>
      <c r="D1589" s="27"/>
      <c r="E1589" s="27"/>
      <c r="F1589" s="28"/>
      <c r="G1589" s="30"/>
      <c r="H1589" s="30"/>
      <c r="I1589" s="30"/>
      <c r="J1589" s="31"/>
    </row>
    <row r="1590" spans="2:10" ht="12.75">
      <c r="B1590" s="27"/>
      <c r="C1590" s="27"/>
      <c r="D1590" s="27"/>
      <c r="E1590" s="27"/>
      <c r="F1590" s="28"/>
      <c r="G1590" s="30"/>
      <c r="H1590" s="30"/>
      <c r="I1590" s="30"/>
      <c r="J1590" s="31"/>
    </row>
    <row r="1591" spans="2:10" ht="12.75">
      <c r="B1591" s="27"/>
      <c r="C1591" s="27"/>
      <c r="D1591" s="27"/>
      <c r="E1591" s="27"/>
      <c r="F1591" s="28"/>
      <c r="G1591" s="30"/>
      <c r="H1591" s="30"/>
      <c r="I1591" s="30"/>
      <c r="J1591" s="31"/>
    </row>
    <row r="1592" spans="2:10" ht="12.75">
      <c r="B1592" s="27"/>
      <c r="C1592" s="27"/>
      <c r="D1592" s="27"/>
      <c r="E1592" s="27"/>
      <c r="F1592" s="28"/>
      <c r="G1592" s="30"/>
      <c r="H1592" s="30"/>
      <c r="I1592" s="30"/>
      <c r="J1592" s="31"/>
    </row>
    <row r="1593" spans="2:10" ht="12.75">
      <c r="B1593" s="27"/>
      <c r="C1593" s="27"/>
      <c r="D1593" s="27"/>
      <c r="E1593" s="27"/>
      <c r="F1593" s="28"/>
      <c r="G1593" s="30"/>
      <c r="H1593" s="30"/>
      <c r="I1593" s="30"/>
      <c r="J1593" s="31"/>
    </row>
    <row r="1594" spans="2:10" ht="12.75">
      <c r="B1594" s="27"/>
      <c r="C1594" s="27"/>
      <c r="D1594" s="27"/>
      <c r="E1594" s="27"/>
      <c r="F1594" s="28"/>
      <c r="G1594" s="30"/>
      <c r="H1594" s="30"/>
      <c r="I1594" s="30"/>
      <c r="J1594" s="31"/>
    </row>
    <row r="1595" spans="2:10" ht="12.75">
      <c r="B1595" s="27"/>
      <c r="C1595" s="27"/>
      <c r="D1595" s="27"/>
      <c r="E1595" s="27"/>
      <c r="F1595" s="28"/>
      <c r="G1595" s="30"/>
      <c r="H1595" s="30"/>
      <c r="I1595" s="30"/>
      <c r="J1595" s="31"/>
    </row>
    <row r="1596" spans="2:10" ht="12.75">
      <c r="B1596" s="27"/>
      <c r="C1596" s="27"/>
      <c r="D1596" s="27"/>
      <c r="E1596" s="27"/>
      <c r="F1596" s="28"/>
      <c r="G1596" s="30"/>
      <c r="H1596" s="30"/>
      <c r="I1596" s="30"/>
      <c r="J1596" s="31"/>
    </row>
    <row r="1597" spans="2:10" ht="12.75">
      <c r="B1597" s="27"/>
      <c r="C1597" s="27"/>
      <c r="D1597" s="27"/>
      <c r="E1597" s="27"/>
      <c r="F1597" s="28"/>
      <c r="G1597" s="30"/>
      <c r="H1597" s="30"/>
      <c r="I1597" s="30"/>
      <c r="J1597" s="31"/>
    </row>
    <row r="1598" spans="2:10" ht="12.75">
      <c r="B1598" s="27"/>
      <c r="C1598" s="27"/>
      <c r="D1598" s="27"/>
      <c r="E1598" s="27"/>
      <c r="F1598" s="28"/>
      <c r="G1598" s="30"/>
      <c r="H1598" s="30"/>
      <c r="I1598" s="30"/>
      <c r="J1598" s="31"/>
    </row>
    <row r="1599" spans="2:10" ht="12.75">
      <c r="B1599" s="27"/>
      <c r="C1599" s="27"/>
      <c r="D1599" s="27"/>
      <c r="E1599" s="27"/>
      <c r="F1599" s="28"/>
      <c r="G1599" s="30"/>
      <c r="H1599" s="30"/>
      <c r="I1599" s="30"/>
      <c r="J1599" s="31"/>
    </row>
    <row r="1600" spans="2:10" ht="12.75">
      <c r="B1600" s="27"/>
      <c r="C1600" s="27"/>
      <c r="D1600" s="27"/>
      <c r="E1600" s="27"/>
      <c r="F1600" s="28"/>
      <c r="G1600" s="30"/>
      <c r="H1600" s="30"/>
      <c r="I1600" s="30"/>
      <c r="J1600" s="31"/>
    </row>
    <row r="1601" spans="2:10" ht="12.75">
      <c r="B1601" s="27"/>
      <c r="C1601" s="27"/>
      <c r="D1601" s="27"/>
      <c r="E1601" s="27"/>
      <c r="F1601" s="28"/>
      <c r="G1601" s="30"/>
      <c r="H1601" s="30"/>
      <c r="I1601" s="30"/>
      <c r="J1601" s="31"/>
    </row>
    <row r="1602" spans="2:10" ht="12.75">
      <c r="B1602" s="27"/>
      <c r="C1602" s="27"/>
      <c r="D1602" s="27"/>
      <c r="E1602" s="27"/>
      <c r="F1602" s="28"/>
      <c r="G1602" s="30"/>
      <c r="H1602" s="30"/>
      <c r="I1602" s="30"/>
      <c r="J1602" s="31"/>
    </row>
    <row r="1603" spans="2:10" ht="12.75">
      <c r="B1603" s="27"/>
      <c r="C1603" s="27"/>
      <c r="D1603" s="27"/>
      <c r="E1603" s="27"/>
      <c r="F1603" s="28"/>
      <c r="G1603" s="30"/>
      <c r="H1603" s="30"/>
      <c r="I1603" s="30"/>
      <c r="J1603" s="31"/>
    </row>
    <row r="1604" spans="2:10" ht="12.75">
      <c r="B1604" s="27"/>
      <c r="C1604" s="27"/>
      <c r="D1604" s="27"/>
      <c r="E1604" s="27"/>
      <c r="F1604" s="28"/>
      <c r="G1604" s="30"/>
      <c r="H1604" s="30"/>
      <c r="I1604" s="30"/>
      <c r="J1604" s="31"/>
    </row>
    <row r="1605" spans="2:10" ht="12.75">
      <c r="B1605" s="27"/>
      <c r="C1605" s="27"/>
      <c r="D1605" s="27"/>
      <c r="E1605" s="27"/>
      <c r="F1605" s="28"/>
      <c r="G1605" s="30"/>
      <c r="H1605" s="30"/>
      <c r="I1605" s="30"/>
      <c r="J1605" s="31"/>
    </row>
    <row r="1606" spans="2:10" ht="12.75">
      <c r="B1606" s="27"/>
      <c r="C1606" s="27"/>
      <c r="D1606" s="27"/>
      <c r="E1606" s="27"/>
      <c r="F1606" s="28"/>
      <c r="G1606" s="30"/>
      <c r="H1606" s="30"/>
      <c r="I1606" s="30"/>
      <c r="J1606" s="31"/>
    </row>
    <row r="1607" spans="2:10" ht="12.75">
      <c r="B1607" s="27"/>
      <c r="C1607" s="27"/>
      <c r="D1607" s="27"/>
      <c r="E1607" s="27"/>
      <c r="F1607" s="28"/>
      <c r="G1607" s="30"/>
      <c r="H1607" s="30"/>
      <c r="I1607" s="30"/>
      <c r="J1607" s="31"/>
    </row>
    <row r="1608" spans="2:10" ht="12.75">
      <c r="B1608" s="27"/>
      <c r="C1608" s="27"/>
      <c r="D1608" s="27"/>
      <c r="E1608" s="27"/>
      <c r="F1608" s="28"/>
      <c r="G1608" s="30"/>
      <c r="H1608" s="30"/>
      <c r="I1608" s="30"/>
      <c r="J1608" s="31"/>
    </row>
    <row r="1609" spans="2:10" ht="12.75">
      <c r="B1609" s="27"/>
      <c r="C1609" s="27"/>
      <c r="D1609" s="27"/>
      <c r="E1609" s="27"/>
      <c r="F1609" s="28"/>
      <c r="G1609" s="30"/>
      <c r="H1609" s="30"/>
      <c r="I1609" s="30"/>
      <c r="J1609" s="31"/>
    </row>
    <row r="1610" spans="2:10" ht="12.75">
      <c r="B1610" s="27"/>
      <c r="C1610" s="27"/>
      <c r="D1610" s="27"/>
      <c r="E1610" s="27"/>
      <c r="F1610" s="28"/>
      <c r="G1610" s="30"/>
      <c r="H1610" s="30"/>
      <c r="I1610" s="30"/>
      <c r="J1610" s="31"/>
    </row>
    <row r="1611" spans="2:10" ht="12.75">
      <c r="B1611" s="27"/>
      <c r="C1611" s="27"/>
      <c r="D1611" s="27"/>
      <c r="E1611" s="27"/>
      <c r="F1611" s="28"/>
      <c r="G1611" s="30"/>
      <c r="H1611" s="30"/>
      <c r="I1611" s="30"/>
      <c r="J1611" s="31"/>
    </row>
    <row r="1612" spans="2:10" ht="12.75">
      <c r="B1612" s="27"/>
      <c r="C1612" s="27"/>
      <c r="D1612" s="27"/>
      <c r="E1612" s="27"/>
      <c r="F1612" s="28"/>
      <c r="G1612" s="30"/>
      <c r="H1612" s="30"/>
      <c r="I1612" s="30"/>
      <c r="J1612" s="31"/>
    </row>
    <row r="1613" spans="2:10" ht="12.75">
      <c r="B1613" s="27"/>
      <c r="C1613" s="27"/>
      <c r="D1613" s="27"/>
      <c r="E1613" s="27"/>
      <c r="F1613" s="28"/>
      <c r="G1613" s="30"/>
      <c r="H1613" s="30"/>
      <c r="I1613" s="30"/>
      <c r="J1613" s="31"/>
    </row>
    <row r="1614" spans="2:10" ht="12.75">
      <c r="B1614" s="27"/>
      <c r="C1614" s="27"/>
      <c r="D1614" s="27"/>
      <c r="E1614" s="27"/>
      <c r="F1614" s="28"/>
      <c r="G1614" s="30"/>
      <c r="H1614" s="30"/>
      <c r="I1614" s="30"/>
      <c r="J1614" s="31"/>
    </row>
    <row r="1615" spans="2:10" ht="12.75">
      <c r="B1615" s="27"/>
      <c r="C1615" s="27"/>
      <c r="D1615" s="27"/>
      <c r="E1615" s="27"/>
      <c r="F1615" s="28"/>
      <c r="G1615" s="30"/>
      <c r="H1615" s="30"/>
      <c r="I1615" s="30"/>
      <c r="J1615" s="31"/>
    </row>
    <row r="1616" spans="2:10" ht="12.75">
      <c r="B1616" s="27"/>
      <c r="C1616" s="27"/>
      <c r="D1616" s="27"/>
      <c r="E1616" s="27"/>
      <c r="F1616" s="28"/>
      <c r="G1616" s="30"/>
      <c r="H1616" s="30"/>
      <c r="I1616" s="30"/>
      <c r="J1616" s="31"/>
    </row>
    <row r="1617" spans="2:10" ht="12.75">
      <c r="B1617" s="27"/>
      <c r="C1617" s="27"/>
      <c r="D1617" s="27"/>
      <c r="E1617" s="27"/>
      <c r="F1617" s="28"/>
      <c r="G1617" s="30"/>
      <c r="H1617" s="30"/>
      <c r="I1617" s="30"/>
      <c r="J1617" s="31"/>
    </row>
    <row r="1618" spans="2:10" ht="12.75">
      <c r="B1618" s="27"/>
      <c r="C1618" s="27"/>
      <c r="D1618" s="27"/>
      <c r="E1618" s="27"/>
      <c r="F1618" s="28"/>
      <c r="G1618" s="30"/>
      <c r="H1618" s="30"/>
      <c r="I1618" s="30"/>
      <c r="J1618" s="31"/>
    </row>
    <row r="1619" spans="2:10" ht="12.75">
      <c r="B1619" s="27"/>
      <c r="C1619" s="27"/>
      <c r="D1619" s="27"/>
      <c r="E1619" s="27"/>
      <c r="F1619" s="28"/>
      <c r="G1619" s="30"/>
      <c r="H1619" s="30"/>
      <c r="I1619" s="30"/>
      <c r="J1619" s="31"/>
    </row>
    <row r="1620" spans="2:10" ht="12.75">
      <c r="B1620" s="27"/>
      <c r="C1620" s="27"/>
      <c r="D1620" s="27"/>
      <c r="E1620" s="27"/>
      <c r="F1620" s="28"/>
      <c r="G1620" s="30"/>
      <c r="H1620" s="30"/>
      <c r="I1620" s="30"/>
      <c r="J1620" s="31"/>
    </row>
    <row r="1621" spans="2:10" ht="12.75">
      <c r="B1621" s="27"/>
      <c r="C1621" s="27"/>
      <c r="D1621" s="27"/>
      <c r="E1621" s="27"/>
      <c r="F1621" s="28"/>
      <c r="G1621" s="30"/>
      <c r="H1621" s="30"/>
      <c r="I1621" s="30"/>
      <c r="J1621" s="31"/>
    </row>
    <row r="1622" spans="2:12" ht="15">
      <c r="B1622" s="48"/>
      <c r="C1622" s="48"/>
      <c r="D1622" s="48"/>
      <c r="E1622" s="48"/>
      <c r="F1622" s="49"/>
      <c r="G1622" s="50"/>
      <c r="H1622" s="50"/>
      <c r="I1622" s="50"/>
      <c r="J1622" s="51"/>
      <c r="K1622" s="52"/>
      <c r="L1622" s="13"/>
    </row>
    <row r="1623" spans="2:12" ht="15">
      <c r="B1623" s="48"/>
      <c r="C1623" s="48"/>
      <c r="D1623" s="48"/>
      <c r="E1623" s="48"/>
      <c r="F1623" s="49"/>
      <c r="G1623" s="50"/>
      <c r="H1623" s="50"/>
      <c r="I1623" s="50"/>
      <c r="J1623" s="51"/>
      <c r="K1623" s="52"/>
      <c r="L1623" s="13"/>
    </row>
    <row r="1624" spans="2:12" ht="15">
      <c r="B1624" s="48"/>
      <c r="C1624" s="48"/>
      <c r="D1624" s="48"/>
      <c r="E1624" s="48"/>
      <c r="F1624" s="49"/>
      <c r="G1624" s="50"/>
      <c r="H1624" s="50"/>
      <c r="I1624" s="50"/>
      <c r="J1624" s="51"/>
      <c r="K1624" s="52"/>
      <c r="L1624" s="13"/>
    </row>
    <row r="1625" spans="2:12" ht="15">
      <c r="B1625" s="48"/>
      <c r="C1625" s="48"/>
      <c r="D1625" s="48"/>
      <c r="E1625" s="48"/>
      <c r="F1625" s="49"/>
      <c r="G1625" s="50"/>
      <c r="H1625" s="50"/>
      <c r="I1625" s="50"/>
      <c r="J1625" s="51"/>
      <c r="K1625" s="52"/>
      <c r="L1625" s="13"/>
    </row>
    <row r="1626" spans="2:12" ht="15">
      <c r="B1626" s="48"/>
      <c r="C1626" s="48"/>
      <c r="D1626" s="48"/>
      <c r="E1626" s="48"/>
      <c r="F1626" s="49"/>
      <c r="G1626" s="50"/>
      <c r="H1626" s="50"/>
      <c r="I1626" s="50"/>
      <c r="J1626" s="51"/>
      <c r="K1626" s="52"/>
      <c r="L1626" s="13"/>
    </row>
    <row r="1627" spans="2:12" ht="15">
      <c r="B1627" s="48"/>
      <c r="C1627" s="48"/>
      <c r="D1627" s="48"/>
      <c r="E1627" s="48"/>
      <c r="F1627" s="49"/>
      <c r="G1627" s="50"/>
      <c r="H1627" s="50"/>
      <c r="I1627" s="50"/>
      <c r="J1627" s="51"/>
      <c r="K1627" s="52"/>
      <c r="L1627" s="13"/>
    </row>
    <row r="1628" spans="2:12" ht="15">
      <c r="B1628" s="48"/>
      <c r="C1628" s="48"/>
      <c r="D1628" s="48"/>
      <c r="E1628" s="48"/>
      <c r="F1628" s="49"/>
      <c r="G1628" s="50"/>
      <c r="H1628" s="50"/>
      <c r="I1628" s="50"/>
      <c r="J1628" s="51"/>
      <c r="K1628" s="52"/>
      <c r="L1628" s="13"/>
    </row>
    <row r="1629" spans="2:12" ht="15">
      <c r="B1629" s="48"/>
      <c r="C1629" s="48"/>
      <c r="D1629" s="48"/>
      <c r="E1629" s="48"/>
      <c r="F1629" s="49"/>
      <c r="G1629" s="50"/>
      <c r="H1629" s="50"/>
      <c r="I1629" s="50"/>
      <c r="J1629" s="51"/>
      <c r="K1629" s="52"/>
      <c r="L1629" s="13"/>
    </row>
    <row r="1630" spans="2:12" ht="15">
      <c r="B1630" s="48"/>
      <c r="C1630" s="48"/>
      <c r="D1630" s="48"/>
      <c r="E1630" s="48"/>
      <c r="F1630" s="49"/>
      <c r="G1630" s="50"/>
      <c r="H1630" s="50"/>
      <c r="I1630" s="50"/>
      <c r="J1630" s="51"/>
      <c r="K1630" s="52"/>
      <c r="L1630" s="13"/>
    </row>
    <row r="1631" spans="2:12" ht="15">
      <c r="B1631" s="48"/>
      <c r="C1631" s="48"/>
      <c r="D1631" s="48"/>
      <c r="E1631" s="48"/>
      <c r="F1631" s="49"/>
      <c r="G1631" s="50"/>
      <c r="H1631" s="50"/>
      <c r="I1631" s="50"/>
      <c r="J1631" s="51"/>
      <c r="K1631" s="52"/>
      <c r="L1631" s="13"/>
    </row>
    <row r="1632" spans="2:12" ht="15">
      <c r="B1632" s="48"/>
      <c r="C1632" s="48"/>
      <c r="D1632" s="48"/>
      <c r="E1632" s="48"/>
      <c r="F1632" s="49"/>
      <c r="G1632" s="50"/>
      <c r="H1632" s="50"/>
      <c r="I1632" s="50"/>
      <c r="J1632" s="51"/>
      <c r="K1632" s="52"/>
      <c r="L1632" s="13"/>
    </row>
    <row r="1633" spans="2:12" ht="15">
      <c r="B1633" s="48"/>
      <c r="C1633" s="48"/>
      <c r="D1633" s="48"/>
      <c r="E1633" s="48"/>
      <c r="F1633" s="49"/>
      <c r="G1633" s="50"/>
      <c r="H1633" s="50"/>
      <c r="I1633" s="50"/>
      <c r="J1633" s="51"/>
      <c r="K1633" s="52"/>
      <c r="L1633" s="13"/>
    </row>
    <row r="1634" spans="2:12" ht="15">
      <c r="B1634" s="48"/>
      <c r="C1634" s="48"/>
      <c r="D1634" s="48"/>
      <c r="E1634" s="48"/>
      <c r="F1634" s="49"/>
      <c r="G1634" s="50"/>
      <c r="H1634" s="50"/>
      <c r="I1634" s="50"/>
      <c r="J1634" s="51"/>
      <c r="K1634" s="52"/>
      <c r="L1634" s="13"/>
    </row>
    <row r="1635" spans="2:12" ht="15">
      <c r="B1635" s="48"/>
      <c r="C1635" s="48"/>
      <c r="D1635" s="48"/>
      <c r="E1635" s="48"/>
      <c r="F1635" s="49"/>
      <c r="G1635" s="50"/>
      <c r="H1635" s="50"/>
      <c r="I1635" s="50"/>
      <c r="J1635" s="51"/>
      <c r="K1635" s="52"/>
      <c r="L1635" s="13"/>
    </row>
    <row r="1636" spans="2:12" ht="15">
      <c r="B1636" s="48"/>
      <c r="C1636" s="48"/>
      <c r="D1636" s="48"/>
      <c r="E1636" s="48"/>
      <c r="F1636" s="49"/>
      <c r="G1636" s="50"/>
      <c r="H1636" s="50"/>
      <c r="I1636" s="50"/>
      <c r="J1636" s="51"/>
      <c r="K1636" s="52"/>
      <c r="L1636" s="13"/>
    </row>
    <row r="1637" spans="2:12" ht="15">
      <c r="B1637" s="48"/>
      <c r="C1637" s="48"/>
      <c r="D1637" s="48"/>
      <c r="E1637" s="48"/>
      <c r="F1637" s="49"/>
      <c r="G1637" s="50"/>
      <c r="H1637" s="50"/>
      <c r="I1637" s="50"/>
      <c r="J1637" s="51"/>
      <c r="K1637" s="52"/>
      <c r="L1637" s="13"/>
    </row>
    <row r="1638" spans="2:12" ht="15">
      <c r="B1638" s="48"/>
      <c r="C1638" s="48"/>
      <c r="D1638" s="48"/>
      <c r="E1638" s="48"/>
      <c r="F1638" s="49"/>
      <c r="G1638" s="50"/>
      <c r="H1638" s="50"/>
      <c r="I1638" s="50"/>
      <c r="J1638" s="51"/>
      <c r="K1638" s="52"/>
      <c r="L1638" s="13"/>
    </row>
    <row r="1639" spans="2:12" ht="15">
      <c r="B1639" s="48"/>
      <c r="C1639" s="48"/>
      <c r="D1639" s="48"/>
      <c r="E1639" s="48"/>
      <c r="F1639" s="49"/>
      <c r="G1639" s="50"/>
      <c r="H1639" s="50"/>
      <c r="I1639" s="50"/>
      <c r="J1639" s="51"/>
      <c r="K1639" s="52"/>
      <c r="L1639" s="13"/>
    </row>
    <row r="1640" spans="2:12" ht="15">
      <c r="B1640" s="48"/>
      <c r="C1640" s="48"/>
      <c r="D1640" s="48"/>
      <c r="E1640" s="48"/>
      <c r="F1640" s="49"/>
      <c r="G1640" s="50"/>
      <c r="H1640" s="50"/>
      <c r="I1640" s="50"/>
      <c r="J1640" s="51"/>
      <c r="K1640" s="52"/>
      <c r="L1640" s="13"/>
    </row>
    <row r="1641" spans="2:12" ht="15">
      <c r="B1641" s="48"/>
      <c r="C1641" s="48"/>
      <c r="D1641" s="48"/>
      <c r="E1641" s="48"/>
      <c r="F1641" s="49"/>
      <c r="G1641" s="50"/>
      <c r="H1641" s="50"/>
      <c r="I1641" s="50"/>
      <c r="J1641" s="51"/>
      <c r="K1641" s="52"/>
      <c r="L1641" s="13"/>
    </row>
    <row r="1642" spans="2:12" ht="15">
      <c r="B1642" s="48"/>
      <c r="C1642" s="48"/>
      <c r="D1642" s="48"/>
      <c r="E1642" s="48"/>
      <c r="F1642" s="49"/>
      <c r="G1642" s="50"/>
      <c r="H1642" s="50"/>
      <c r="I1642" s="50"/>
      <c r="J1642" s="51"/>
      <c r="K1642" s="52"/>
      <c r="L1642" s="13"/>
    </row>
    <row r="1643" spans="2:12" ht="15">
      <c r="B1643" s="48"/>
      <c r="C1643" s="48"/>
      <c r="D1643" s="48"/>
      <c r="E1643" s="48"/>
      <c r="F1643" s="49"/>
      <c r="G1643" s="50"/>
      <c r="H1643" s="50"/>
      <c r="I1643" s="50"/>
      <c r="J1643" s="51"/>
      <c r="K1643" s="52"/>
      <c r="L1643" s="13"/>
    </row>
    <row r="1644" spans="2:12" ht="15">
      <c r="B1644" s="48"/>
      <c r="C1644" s="48"/>
      <c r="D1644" s="48"/>
      <c r="E1644" s="48"/>
      <c r="F1644" s="49"/>
      <c r="G1644" s="50"/>
      <c r="H1644" s="50"/>
      <c r="I1644" s="50"/>
      <c r="J1644" s="51"/>
      <c r="K1644" s="52"/>
      <c r="L1644" s="13"/>
    </row>
    <row r="1645" spans="2:12" ht="15">
      <c r="B1645" s="48"/>
      <c r="C1645" s="48"/>
      <c r="D1645" s="48"/>
      <c r="E1645" s="48"/>
      <c r="F1645" s="49"/>
      <c r="G1645" s="50"/>
      <c r="H1645" s="50"/>
      <c r="I1645" s="50"/>
      <c r="J1645" s="51"/>
      <c r="K1645" s="52"/>
      <c r="L1645" s="13"/>
    </row>
    <row r="1646" spans="2:12" ht="15">
      <c r="B1646" s="48"/>
      <c r="C1646" s="48"/>
      <c r="D1646" s="48"/>
      <c r="E1646" s="48"/>
      <c r="F1646" s="49"/>
      <c r="G1646" s="50"/>
      <c r="H1646" s="50"/>
      <c r="I1646" s="50"/>
      <c r="J1646" s="51"/>
      <c r="K1646" s="52"/>
      <c r="L1646" s="13"/>
    </row>
    <row r="1647" spans="2:12" ht="15">
      <c r="B1647" s="48"/>
      <c r="C1647" s="48"/>
      <c r="D1647" s="48"/>
      <c r="E1647" s="48"/>
      <c r="F1647" s="49"/>
      <c r="G1647" s="50"/>
      <c r="H1647" s="50"/>
      <c r="I1647" s="50"/>
      <c r="J1647" s="51"/>
      <c r="K1647" s="52"/>
      <c r="L1647" s="13"/>
    </row>
    <row r="1648" spans="2:12" ht="15">
      <c r="B1648" s="48"/>
      <c r="C1648" s="48"/>
      <c r="D1648" s="48"/>
      <c r="E1648" s="48"/>
      <c r="F1648" s="49"/>
      <c r="G1648" s="50"/>
      <c r="H1648" s="50"/>
      <c r="I1648" s="50"/>
      <c r="J1648" s="51"/>
      <c r="K1648" s="52"/>
      <c r="L1648" s="13"/>
    </row>
    <row r="1649" spans="2:12" ht="15">
      <c r="B1649" s="48"/>
      <c r="C1649" s="48"/>
      <c r="D1649" s="48"/>
      <c r="E1649" s="48"/>
      <c r="F1649" s="49"/>
      <c r="G1649" s="50"/>
      <c r="H1649" s="50"/>
      <c r="I1649" s="50"/>
      <c r="J1649" s="51"/>
      <c r="K1649" s="52"/>
      <c r="L1649" s="13"/>
    </row>
    <row r="1650" spans="2:12" ht="15">
      <c r="B1650" s="48"/>
      <c r="C1650" s="48"/>
      <c r="D1650" s="48"/>
      <c r="E1650" s="48"/>
      <c r="F1650" s="49"/>
      <c r="G1650" s="50"/>
      <c r="H1650" s="50"/>
      <c r="I1650" s="50"/>
      <c r="J1650" s="51"/>
      <c r="K1650" s="52"/>
      <c r="L1650" s="13"/>
    </row>
    <row r="1651" spans="2:12" ht="15">
      <c r="B1651" s="48"/>
      <c r="C1651" s="48"/>
      <c r="D1651" s="48"/>
      <c r="E1651" s="48"/>
      <c r="F1651" s="49"/>
      <c r="G1651" s="50"/>
      <c r="H1651" s="50"/>
      <c r="I1651" s="50"/>
      <c r="J1651" s="51"/>
      <c r="K1651" s="52"/>
      <c r="L1651" s="13"/>
    </row>
    <row r="1652" spans="2:12" ht="15">
      <c r="B1652" s="48"/>
      <c r="C1652" s="48"/>
      <c r="D1652" s="48"/>
      <c r="E1652" s="48"/>
      <c r="F1652" s="49"/>
      <c r="G1652" s="50"/>
      <c r="H1652" s="50"/>
      <c r="I1652" s="50"/>
      <c r="J1652" s="51"/>
      <c r="K1652" s="52"/>
      <c r="L1652" s="13"/>
    </row>
    <row r="1653" spans="2:12" ht="15">
      <c r="B1653" s="48"/>
      <c r="C1653" s="48"/>
      <c r="D1653" s="48"/>
      <c r="E1653" s="48"/>
      <c r="F1653" s="49"/>
      <c r="G1653" s="50"/>
      <c r="H1653" s="50"/>
      <c r="I1653" s="50"/>
      <c r="J1653" s="51"/>
      <c r="K1653" s="52"/>
      <c r="L1653" s="13"/>
    </row>
    <row r="1654" spans="2:12" ht="15">
      <c r="B1654" s="48"/>
      <c r="C1654" s="48"/>
      <c r="D1654" s="48"/>
      <c r="E1654" s="48"/>
      <c r="F1654" s="49"/>
      <c r="G1654" s="50"/>
      <c r="H1654" s="50"/>
      <c r="I1654" s="50"/>
      <c r="J1654" s="51"/>
      <c r="K1654" s="52"/>
      <c r="L1654" s="13"/>
    </row>
    <row r="1655" spans="2:12" ht="15">
      <c r="B1655" s="48"/>
      <c r="C1655" s="48"/>
      <c r="D1655" s="48"/>
      <c r="E1655" s="48"/>
      <c r="F1655" s="49"/>
      <c r="G1655" s="50"/>
      <c r="H1655" s="50"/>
      <c r="I1655" s="50"/>
      <c r="J1655" s="51"/>
      <c r="K1655" s="52"/>
      <c r="L1655" s="13"/>
    </row>
    <row r="1656" spans="2:12" ht="15">
      <c r="B1656" s="48"/>
      <c r="C1656" s="48"/>
      <c r="D1656" s="48"/>
      <c r="E1656" s="48"/>
      <c r="F1656" s="49"/>
      <c r="G1656" s="50"/>
      <c r="H1656" s="50"/>
      <c r="I1656" s="50"/>
      <c r="J1656" s="51"/>
      <c r="K1656" s="52"/>
      <c r="L1656" s="13"/>
    </row>
    <row r="1657" spans="2:12" ht="15">
      <c r="B1657" s="48"/>
      <c r="C1657" s="48"/>
      <c r="D1657" s="48"/>
      <c r="E1657" s="48"/>
      <c r="F1657" s="49"/>
      <c r="G1657" s="50"/>
      <c r="H1657" s="50"/>
      <c r="I1657" s="50"/>
      <c r="J1657" s="51"/>
      <c r="K1657" s="52"/>
      <c r="L1657" s="13"/>
    </row>
    <row r="1658" spans="2:12" ht="15">
      <c r="B1658" s="48"/>
      <c r="C1658" s="48"/>
      <c r="D1658" s="48"/>
      <c r="E1658" s="48"/>
      <c r="F1658" s="49"/>
      <c r="G1658" s="50"/>
      <c r="H1658" s="50"/>
      <c r="I1658" s="50"/>
      <c r="J1658" s="51"/>
      <c r="K1658" s="52"/>
      <c r="L1658" s="13"/>
    </row>
    <row r="1659" spans="2:12" ht="15">
      <c r="B1659" s="48"/>
      <c r="C1659" s="48"/>
      <c r="D1659" s="48"/>
      <c r="E1659" s="48"/>
      <c r="F1659" s="49"/>
      <c r="G1659" s="50"/>
      <c r="H1659" s="50"/>
      <c r="I1659" s="50"/>
      <c r="J1659" s="51"/>
      <c r="K1659" s="52"/>
      <c r="L1659" s="13"/>
    </row>
    <row r="1660" spans="2:12" ht="15">
      <c r="B1660" s="48"/>
      <c r="C1660" s="48"/>
      <c r="D1660" s="48"/>
      <c r="E1660" s="48"/>
      <c r="F1660" s="49"/>
      <c r="G1660" s="50"/>
      <c r="H1660" s="50"/>
      <c r="I1660" s="50"/>
      <c r="J1660" s="51"/>
      <c r="K1660" s="52"/>
      <c r="L1660" s="13"/>
    </row>
    <row r="1661" spans="2:12" ht="15">
      <c r="B1661" s="48"/>
      <c r="C1661" s="48"/>
      <c r="D1661" s="48"/>
      <c r="E1661" s="48"/>
      <c r="F1661" s="49"/>
      <c r="G1661" s="50"/>
      <c r="H1661" s="50"/>
      <c r="I1661" s="50"/>
      <c r="J1661" s="51"/>
      <c r="K1661" s="52"/>
      <c r="L1661" s="13"/>
    </row>
    <row r="1662" spans="2:12" ht="15">
      <c r="B1662" s="48"/>
      <c r="C1662" s="48"/>
      <c r="D1662" s="48"/>
      <c r="E1662" s="48"/>
      <c r="F1662" s="49"/>
      <c r="G1662" s="50"/>
      <c r="H1662" s="50"/>
      <c r="I1662" s="50"/>
      <c r="J1662" s="51"/>
      <c r="K1662" s="52"/>
      <c r="L1662" s="13"/>
    </row>
    <row r="1663" spans="2:12" ht="15">
      <c r="B1663" s="48"/>
      <c r="C1663" s="48"/>
      <c r="D1663" s="48"/>
      <c r="E1663" s="48"/>
      <c r="F1663" s="49"/>
      <c r="G1663" s="50"/>
      <c r="H1663" s="50"/>
      <c r="I1663" s="50"/>
      <c r="J1663" s="51"/>
      <c r="K1663" s="52"/>
      <c r="L1663" s="13"/>
    </row>
    <row r="1664" spans="2:12" ht="15">
      <c r="B1664" s="48"/>
      <c r="C1664" s="48"/>
      <c r="D1664" s="48"/>
      <c r="E1664" s="48"/>
      <c r="F1664" s="49"/>
      <c r="G1664" s="50"/>
      <c r="H1664" s="50"/>
      <c r="I1664" s="50"/>
      <c r="J1664" s="51"/>
      <c r="K1664" s="52"/>
      <c r="L1664" s="13"/>
    </row>
    <row r="1665" spans="2:12" ht="15">
      <c r="B1665" s="48"/>
      <c r="C1665" s="48"/>
      <c r="D1665" s="48"/>
      <c r="E1665" s="48"/>
      <c r="F1665" s="49"/>
      <c r="G1665" s="50"/>
      <c r="H1665" s="50"/>
      <c r="I1665" s="50"/>
      <c r="J1665" s="51"/>
      <c r="K1665" s="52"/>
      <c r="L1665" s="13"/>
    </row>
    <row r="1666" spans="2:12" ht="15">
      <c r="B1666" s="48"/>
      <c r="C1666" s="48"/>
      <c r="D1666" s="48"/>
      <c r="E1666" s="48"/>
      <c r="F1666" s="49"/>
      <c r="G1666" s="50"/>
      <c r="H1666" s="50"/>
      <c r="I1666" s="50"/>
      <c r="J1666" s="51"/>
      <c r="K1666" s="52"/>
      <c r="L1666" s="13"/>
    </row>
    <row r="1667" spans="2:12" ht="15">
      <c r="B1667" s="48"/>
      <c r="C1667" s="48"/>
      <c r="D1667" s="48"/>
      <c r="E1667" s="48"/>
      <c r="F1667" s="49"/>
      <c r="G1667" s="50"/>
      <c r="H1667" s="50"/>
      <c r="I1667" s="50"/>
      <c r="J1667" s="51"/>
      <c r="K1667" s="52"/>
      <c r="L1667" s="13"/>
    </row>
    <row r="1668" spans="2:12" ht="15">
      <c r="B1668" s="48"/>
      <c r="C1668" s="48"/>
      <c r="D1668" s="48"/>
      <c r="E1668" s="48"/>
      <c r="F1668" s="49"/>
      <c r="G1668" s="50"/>
      <c r="H1668" s="50"/>
      <c r="I1668" s="50"/>
      <c r="J1668" s="51"/>
      <c r="K1668" s="52"/>
      <c r="L1668" s="13"/>
    </row>
    <row r="1669" spans="2:12" ht="15">
      <c r="B1669" s="48"/>
      <c r="C1669" s="48"/>
      <c r="D1669" s="48"/>
      <c r="E1669" s="48"/>
      <c r="F1669" s="49"/>
      <c r="G1669" s="50"/>
      <c r="H1669" s="50"/>
      <c r="I1669" s="50"/>
      <c r="J1669" s="51"/>
      <c r="K1669" s="52"/>
      <c r="L1669" s="13"/>
    </row>
    <row r="1670" spans="2:12" ht="15">
      <c r="B1670" s="48"/>
      <c r="C1670" s="48"/>
      <c r="D1670" s="48"/>
      <c r="E1670" s="48"/>
      <c r="F1670" s="49"/>
      <c r="G1670" s="50"/>
      <c r="H1670" s="50"/>
      <c r="I1670" s="50"/>
      <c r="J1670" s="51"/>
      <c r="K1670" s="52"/>
      <c r="L1670" s="13"/>
    </row>
    <row r="1671" spans="2:12" ht="15">
      <c r="B1671" s="48"/>
      <c r="C1671" s="48"/>
      <c r="D1671" s="48"/>
      <c r="E1671" s="48"/>
      <c r="F1671" s="49"/>
      <c r="G1671" s="50"/>
      <c r="H1671" s="50"/>
      <c r="I1671" s="50"/>
      <c r="J1671" s="51"/>
      <c r="K1671" s="52"/>
      <c r="L1671" s="13"/>
    </row>
    <row r="1672" spans="2:12" ht="15">
      <c r="B1672" s="48"/>
      <c r="C1672" s="48"/>
      <c r="D1672" s="48"/>
      <c r="E1672" s="48"/>
      <c r="F1672" s="49"/>
      <c r="G1672" s="50"/>
      <c r="H1672" s="50"/>
      <c r="I1672" s="50"/>
      <c r="J1672" s="51"/>
      <c r="K1672" s="52"/>
      <c r="L1672" s="13"/>
    </row>
    <row r="1673" spans="2:12" ht="15">
      <c r="B1673" s="48"/>
      <c r="C1673" s="48"/>
      <c r="D1673" s="48"/>
      <c r="E1673" s="48"/>
      <c r="F1673" s="49"/>
      <c r="G1673" s="50"/>
      <c r="H1673" s="50"/>
      <c r="I1673" s="50"/>
      <c r="J1673" s="51"/>
      <c r="K1673" s="52"/>
      <c r="L1673" s="13"/>
    </row>
    <row r="1674" spans="2:12" ht="15">
      <c r="B1674" s="48"/>
      <c r="C1674" s="48"/>
      <c r="D1674" s="48"/>
      <c r="E1674" s="48"/>
      <c r="F1674" s="49"/>
      <c r="G1674" s="50"/>
      <c r="H1674" s="50"/>
      <c r="I1674" s="50"/>
      <c r="J1674" s="51"/>
      <c r="K1674" s="52"/>
      <c r="L1674" s="13"/>
    </row>
    <row r="1675" spans="2:12" ht="15">
      <c r="B1675" s="48"/>
      <c r="C1675" s="48"/>
      <c r="D1675" s="48"/>
      <c r="E1675" s="48"/>
      <c r="F1675" s="49"/>
      <c r="G1675" s="50"/>
      <c r="H1675" s="50"/>
      <c r="I1675" s="50"/>
      <c r="J1675" s="51"/>
      <c r="K1675" s="52"/>
      <c r="L1675" s="13"/>
    </row>
    <row r="1676" spans="2:12" ht="15">
      <c r="B1676" s="48"/>
      <c r="C1676" s="48"/>
      <c r="D1676" s="48"/>
      <c r="E1676" s="48"/>
      <c r="F1676" s="49"/>
      <c r="G1676" s="50"/>
      <c r="H1676" s="50"/>
      <c r="I1676" s="50"/>
      <c r="J1676" s="51"/>
      <c r="K1676" s="52"/>
      <c r="L1676" s="13"/>
    </row>
    <row r="1677" spans="2:12" ht="15">
      <c r="B1677" s="48"/>
      <c r="C1677" s="48"/>
      <c r="D1677" s="48"/>
      <c r="E1677" s="48"/>
      <c r="F1677" s="49"/>
      <c r="G1677" s="50"/>
      <c r="H1677" s="50"/>
      <c r="I1677" s="50"/>
      <c r="J1677" s="51"/>
      <c r="K1677" s="52"/>
      <c r="L1677" s="13"/>
    </row>
    <row r="1678" spans="2:12" ht="15">
      <c r="B1678" s="48"/>
      <c r="C1678" s="48"/>
      <c r="D1678" s="48"/>
      <c r="E1678" s="48"/>
      <c r="F1678" s="49"/>
      <c r="G1678" s="50"/>
      <c r="H1678" s="50"/>
      <c r="I1678" s="50"/>
      <c r="J1678" s="51"/>
      <c r="K1678" s="52"/>
      <c r="L1678" s="13"/>
    </row>
    <row r="1679" spans="2:12" ht="15">
      <c r="B1679" s="48"/>
      <c r="C1679" s="48"/>
      <c r="D1679" s="48"/>
      <c r="E1679" s="48"/>
      <c r="F1679" s="49"/>
      <c r="G1679" s="50"/>
      <c r="H1679" s="50"/>
      <c r="I1679" s="50"/>
      <c r="J1679" s="51"/>
      <c r="K1679" s="52"/>
      <c r="L1679" s="13"/>
    </row>
    <row r="1680" spans="2:12" ht="15">
      <c r="B1680" s="48"/>
      <c r="C1680" s="48"/>
      <c r="D1680" s="48"/>
      <c r="E1680" s="48"/>
      <c r="F1680" s="49"/>
      <c r="G1680" s="50"/>
      <c r="H1680" s="50"/>
      <c r="I1680" s="50"/>
      <c r="J1680" s="51"/>
      <c r="K1680" s="52"/>
      <c r="L1680" s="13"/>
    </row>
    <row r="1681" spans="2:12" ht="15">
      <c r="B1681" s="48"/>
      <c r="C1681" s="48"/>
      <c r="D1681" s="48"/>
      <c r="E1681" s="48"/>
      <c r="F1681" s="49"/>
      <c r="G1681" s="50"/>
      <c r="H1681" s="50"/>
      <c r="I1681" s="50"/>
      <c r="J1681" s="51"/>
      <c r="K1681" s="52"/>
      <c r="L1681" s="13"/>
    </row>
    <row r="1682" spans="2:12" ht="15">
      <c r="B1682" s="48"/>
      <c r="C1682" s="48"/>
      <c r="D1682" s="48"/>
      <c r="E1682" s="48"/>
      <c r="F1682" s="49"/>
      <c r="G1682" s="50"/>
      <c r="H1682" s="50"/>
      <c r="I1682" s="50"/>
      <c r="J1682" s="51"/>
      <c r="K1682" s="52"/>
      <c r="L1682" s="13"/>
    </row>
    <row r="1683" spans="2:12" ht="15">
      <c r="B1683" s="48"/>
      <c r="C1683" s="48"/>
      <c r="D1683" s="48"/>
      <c r="E1683" s="48"/>
      <c r="F1683" s="49"/>
      <c r="G1683" s="50"/>
      <c r="H1683" s="50"/>
      <c r="I1683" s="50"/>
      <c r="J1683" s="51"/>
      <c r="K1683" s="52"/>
      <c r="L1683" s="13"/>
    </row>
    <row r="1684" spans="2:12" ht="15">
      <c r="B1684" s="48"/>
      <c r="C1684" s="48"/>
      <c r="D1684" s="48"/>
      <c r="E1684" s="48"/>
      <c r="F1684" s="49"/>
      <c r="G1684" s="50"/>
      <c r="H1684" s="50"/>
      <c r="I1684" s="50"/>
      <c r="J1684" s="51"/>
      <c r="K1684" s="52"/>
      <c r="L1684" s="13"/>
    </row>
    <row r="1685" spans="2:12" ht="15">
      <c r="B1685" s="48"/>
      <c r="C1685" s="48"/>
      <c r="D1685" s="48"/>
      <c r="E1685" s="48"/>
      <c r="F1685" s="49"/>
      <c r="G1685" s="50"/>
      <c r="H1685" s="50"/>
      <c r="I1685" s="50"/>
      <c r="J1685" s="51"/>
      <c r="K1685" s="52"/>
      <c r="L1685" s="13"/>
    </row>
    <row r="1686" spans="2:12" ht="15">
      <c r="B1686" s="48"/>
      <c r="C1686" s="48"/>
      <c r="D1686" s="48"/>
      <c r="E1686" s="48"/>
      <c r="F1686" s="49"/>
      <c r="G1686" s="50"/>
      <c r="H1686" s="50"/>
      <c r="I1686" s="50"/>
      <c r="J1686" s="51"/>
      <c r="K1686" s="52"/>
      <c r="L1686" s="13"/>
    </row>
    <row r="1687" spans="2:12" ht="15">
      <c r="B1687" s="48"/>
      <c r="C1687" s="48"/>
      <c r="D1687" s="48"/>
      <c r="E1687" s="48"/>
      <c r="F1687" s="49"/>
      <c r="G1687" s="50"/>
      <c r="H1687" s="50"/>
      <c r="I1687" s="50"/>
      <c r="J1687" s="51"/>
      <c r="K1687" s="52"/>
      <c r="L1687" s="13"/>
    </row>
    <row r="1688" spans="2:12" ht="15">
      <c r="B1688" s="48"/>
      <c r="C1688" s="48"/>
      <c r="D1688" s="48"/>
      <c r="E1688" s="48"/>
      <c r="F1688" s="49"/>
      <c r="G1688" s="50"/>
      <c r="H1688" s="50"/>
      <c r="I1688" s="50"/>
      <c r="J1688" s="51"/>
      <c r="K1688" s="52"/>
      <c r="L1688" s="13"/>
    </row>
    <row r="1689" spans="2:12" ht="15">
      <c r="B1689" s="48"/>
      <c r="C1689" s="48"/>
      <c r="D1689" s="48"/>
      <c r="E1689" s="48"/>
      <c r="F1689" s="49"/>
      <c r="G1689" s="50"/>
      <c r="H1689" s="50"/>
      <c r="I1689" s="50"/>
      <c r="J1689" s="51"/>
      <c r="K1689" s="52"/>
      <c r="L1689" s="13"/>
    </row>
    <row r="1690" spans="2:12" ht="15">
      <c r="B1690" s="48"/>
      <c r="C1690" s="48"/>
      <c r="D1690" s="48"/>
      <c r="E1690" s="48"/>
      <c r="F1690" s="49"/>
      <c r="G1690" s="50"/>
      <c r="H1690" s="50"/>
      <c r="I1690" s="50"/>
      <c r="J1690" s="51"/>
      <c r="K1690" s="52"/>
      <c r="L1690" s="13"/>
    </row>
    <row r="1691" spans="2:12" ht="15">
      <c r="B1691" s="48"/>
      <c r="C1691" s="48"/>
      <c r="D1691" s="48"/>
      <c r="E1691" s="48"/>
      <c r="F1691" s="49"/>
      <c r="G1691" s="50"/>
      <c r="H1691" s="50"/>
      <c r="I1691" s="50"/>
      <c r="J1691" s="51"/>
      <c r="K1691" s="52"/>
      <c r="L1691" s="13"/>
    </row>
    <row r="1692" spans="2:12" ht="15">
      <c r="B1692" s="48"/>
      <c r="C1692" s="48"/>
      <c r="D1692" s="48"/>
      <c r="E1692" s="48"/>
      <c r="F1692" s="49"/>
      <c r="G1692" s="50"/>
      <c r="H1692" s="50"/>
      <c r="I1692" s="50"/>
      <c r="J1692" s="51"/>
      <c r="K1692" s="52"/>
      <c r="L1692" s="13"/>
    </row>
    <row r="1693" spans="2:12" ht="15">
      <c r="B1693" s="48"/>
      <c r="C1693" s="48"/>
      <c r="D1693" s="48"/>
      <c r="E1693" s="48"/>
      <c r="F1693" s="49"/>
      <c r="G1693" s="50"/>
      <c r="H1693" s="50"/>
      <c r="I1693" s="50"/>
      <c r="J1693" s="51"/>
      <c r="K1693" s="52"/>
      <c r="L1693" s="13"/>
    </row>
    <row r="1694" spans="2:12" ht="15">
      <c r="B1694" s="48"/>
      <c r="C1694" s="48"/>
      <c r="D1694" s="48"/>
      <c r="E1694" s="48"/>
      <c r="F1694" s="49"/>
      <c r="G1694" s="50"/>
      <c r="H1694" s="50"/>
      <c r="I1694" s="50"/>
      <c r="J1694" s="51"/>
      <c r="K1694" s="52"/>
      <c r="L1694" s="13"/>
    </row>
    <row r="1695" spans="2:12" ht="15">
      <c r="B1695" s="48"/>
      <c r="C1695" s="48"/>
      <c r="D1695" s="48"/>
      <c r="E1695" s="48"/>
      <c r="F1695" s="49"/>
      <c r="G1695" s="50"/>
      <c r="H1695" s="50"/>
      <c r="I1695" s="50"/>
      <c r="J1695" s="51"/>
      <c r="K1695" s="52"/>
      <c r="L1695" s="13"/>
    </row>
    <row r="1696" spans="2:12" ht="15">
      <c r="B1696" s="48"/>
      <c r="C1696" s="48"/>
      <c r="D1696" s="48"/>
      <c r="E1696" s="48"/>
      <c r="F1696" s="49"/>
      <c r="G1696" s="50"/>
      <c r="H1696" s="50"/>
      <c r="I1696" s="50"/>
      <c r="J1696" s="51"/>
      <c r="K1696" s="52"/>
      <c r="L1696" s="13"/>
    </row>
    <row r="1697" spans="2:12" ht="15">
      <c r="B1697" s="48"/>
      <c r="C1697" s="48"/>
      <c r="D1697" s="48"/>
      <c r="E1697" s="48"/>
      <c r="F1697" s="49"/>
      <c r="G1697" s="50"/>
      <c r="H1697" s="50"/>
      <c r="I1697" s="50"/>
      <c r="J1697" s="51"/>
      <c r="K1697" s="52"/>
      <c r="L1697" s="13"/>
    </row>
    <row r="1698" spans="2:12" ht="15">
      <c r="B1698" s="48"/>
      <c r="C1698" s="48"/>
      <c r="D1698" s="48"/>
      <c r="E1698" s="48"/>
      <c r="F1698" s="49"/>
      <c r="G1698" s="50"/>
      <c r="H1698" s="50"/>
      <c r="I1698" s="50"/>
      <c r="J1698" s="51"/>
      <c r="K1698" s="52"/>
      <c r="L1698" s="13"/>
    </row>
    <row r="1699" spans="2:12" ht="15">
      <c r="B1699" s="48"/>
      <c r="C1699" s="48"/>
      <c r="D1699" s="48"/>
      <c r="E1699" s="48"/>
      <c r="F1699" s="49"/>
      <c r="G1699" s="50"/>
      <c r="H1699" s="50"/>
      <c r="I1699" s="50"/>
      <c r="J1699" s="51"/>
      <c r="K1699" s="52"/>
      <c r="L1699" s="13"/>
    </row>
    <row r="1700" spans="2:12" ht="15">
      <c r="B1700" s="48"/>
      <c r="C1700" s="48"/>
      <c r="D1700" s="48"/>
      <c r="E1700" s="48"/>
      <c r="F1700" s="49"/>
      <c r="G1700" s="50"/>
      <c r="H1700" s="50"/>
      <c r="I1700" s="50"/>
      <c r="J1700" s="51"/>
      <c r="K1700" s="52"/>
      <c r="L1700" s="13"/>
    </row>
    <row r="1701" spans="2:12" ht="15">
      <c r="B1701" s="48"/>
      <c r="C1701" s="48"/>
      <c r="D1701" s="48"/>
      <c r="E1701" s="48"/>
      <c r="F1701" s="49"/>
      <c r="G1701" s="50"/>
      <c r="H1701" s="50"/>
      <c r="I1701" s="50"/>
      <c r="J1701" s="51"/>
      <c r="K1701" s="52"/>
      <c r="L1701" s="13"/>
    </row>
    <row r="1702" spans="2:12" ht="15">
      <c r="B1702" s="48"/>
      <c r="C1702" s="48"/>
      <c r="D1702" s="48"/>
      <c r="E1702" s="48"/>
      <c r="F1702" s="49"/>
      <c r="G1702" s="50"/>
      <c r="H1702" s="50"/>
      <c r="I1702" s="50"/>
      <c r="J1702" s="51"/>
      <c r="K1702" s="52"/>
      <c r="L1702" s="13"/>
    </row>
    <row r="1703" spans="2:12" ht="15">
      <c r="B1703" s="48"/>
      <c r="C1703" s="48"/>
      <c r="D1703" s="48"/>
      <c r="E1703" s="48"/>
      <c r="F1703" s="49"/>
      <c r="G1703" s="50"/>
      <c r="H1703" s="50"/>
      <c r="I1703" s="50"/>
      <c r="J1703" s="51"/>
      <c r="K1703" s="52"/>
      <c r="L1703" s="13"/>
    </row>
    <row r="1704" spans="2:12" ht="15">
      <c r="B1704" s="48"/>
      <c r="C1704" s="48"/>
      <c r="D1704" s="48"/>
      <c r="E1704" s="48"/>
      <c r="F1704" s="49"/>
      <c r="G1704" s="50"/>
      <c r="H1704" s="50"/>
      <c r="I1704" s="50"/>
      <c r="J1704" s="51"/>
      <c r="K1704" s="52"/>
      <c r="L1704" s="13"/>
    </row>
    <row r="1705" spans="2:12" ht="15">
      <c r="B1705" s="48"/>
      <c r="C1705" s="48"/>
      <c r="D1705" s="48"/>
      <c r="E1705" s="48"/>
      <c r="F1705" s="49"/>
      <c r="G1705" s="50"/>
      <c r="H1705" s="50"/>
      <c r="I1705" s="50"/>
      <c r="J1705" s="51"/>
      <c r="K1705" s="52"/>
      <c r="L1705" s="13"/>
    </row>
    <row r="1706" spans="2:12" ht="15">
      <c r="B1706" s="48"/>
      <c r="C1706" s="48"/>
      <c r="D1706" s="48"/>
      <c r="E1706" s="48"/>
      <c r="F1706" s="49"/>
      <c r="G1706" s="50"/>
      <c r="H1706" s="50"/>
      <c r="I1706" s="50"/>
      <c r="J1706" s="51"/>
      <c r="K1706" s="52"/>
      <c r="L1706" s="13"/>
    </row>
    <row r="1707" spans="2:12" ht="15">
      <c r="B1707" s="48"/>
      <c r="C1707" s="48"/>
      <c r="D1707" s="48"/>
      <c r="E1707" s="48"/>
      <c r="F1707" s="49"/>
      <c r="G1707" s="50"/>
      <c r="H1707" s="50"/>
      <c r="I1707" s="50"/>
      <c r="J1707" s="51"/>
      <c r="K1707" s="52"/>
      <c r="L1707" s="13"/>
    </row>
    <row r="1708" spans="2:12" ht="15">
      <c r="B1708" s="48"/>
      <c r="C1708" s="48"/>
      <c r="D1708" s="48"/>
      <c r="E1708" s="48"/>
      <c r="F1708" s="49"/>
      <c r="G1708" s="50"/>
      <c r="H1708" s="50"/>
      <c r="I1708" s="50"/>
      <c r="J1708" s="51"/>
      <c r="K1708" s="52"/>
      <c r="L1708" s="13"/>
    </row>
    <row r="1709" spans="2:12" ht="15">
      <c r="B1709" s="48"/>
      <c r="C1709" s="48"/>
      <c r="D1709" s="48"/>
      <c r="E1709" s="48"/>
      <c r="F1709" s="49"/>
      <c r="G1709" s="50"/>
      <c r="H1709" s="50"/>
      <c r="I1709" s="50"/>
      <c r="J1709" s="51"/>
      <c r="K1709" s="52"/>
      <c r="L1709" s="13"/>
    </row>
    <row r="1710" spans="2:12" ht="15">
      <c r="B1710" s="48"/>
      <c r="C1710" s="48"/>
      <c r="D1710" s="48"/>
      <c r="E1710" s="48"/>
      <c r="F1710" s="49"/>
      <c r="G1710" s="50"/>
      <c r="H1710" s="50"/>
      <c r="I1710" s="50"/>
      <c r="J1710" s="51"/>
      <c r="K1710" s="52"/>
      <c r="L1710" s="13"/>
    </row>
    <row r="1711" spans="2:12" ht="15">
      <c r="B1711" s="48"/>
      <c r="C1711" s="48"/>
      <c r="D1711" s="48"/>
      <c r="E1711" s="48"/>
      <c r="F1711" s="49"/>
      <c r="G1711" s="50"/>
      <c r="H1711" s="50"/>
      <c r="I1711" s="50"/>
      <c r="J1711" s="51"/>
      <c r="K1711" s="52"/>
      <c r="L1711" s="13"/>
    </row>
    <row r="1712" spans="2:12" ht="15">
      <c r="B1712" s="48"/>
      <c r="C1712" s="48"/>
      <c r="D1712" s="48"/>
      <c r="E1712" s="48"/>
      <c r="F1712" s="49"/>
      <c r="G1712" s="50"/>
      <c r="H1712" s="50"/>
      <c r="I1712" s="50"/>
      <c r="J1712" s="51"/>
      <c r="K1712" s="52"/>
      <c r="L1712" s="13"/>
    </row>
    <row r="1713" spans="2:12" ht="15">
      <c r="B1713" s="48"/>
      <c r="C1713" s="48"/>
      <c r="D1713" s="48"/>
      <c r="E1713" s="48"/>
      <c r="F1713" s="49"/>
      <c r="G1713" s="50"/>
      <c r="H1713" s="50"/>
      <c r="I1713" s="50"/>
      <c r="J1713" s="51"/>
      <c r="K1713" s="52"/>
      <c r="L1713" s="13"/>
    </row>
    <row r="1714" spans="2:12" ht="15">
      <c r="B1714" s="48"/>
      <c r="C1714" s="48"/>
      <c r="D1714" s="48"/>
      <c r="E1714" s="48"/>
      <c r="F1714" s="49"/>
      <c r="G1714" s="50"/>
      <c r="H1714" s="50"/>
      <c r="I1714" s="50"/>
      <c r="J1714" s="51"/>
      <c r="K1714" s="52"/>
      <c r="L1714" s="13"/>
    </row>
    <row r="1715" spans="2:12" ht="15">
      <c r="B1715" s="48"/>
      <c r="C1715" s="48"/>
      <c r="D1715" s="48"/>
      <c r="E1715" s="48"/>
      <c r="F1715" s="49"/>
      <c r="G1715" s="50"/>
      <c r="H1715" s="50"/>
      <c r="I1715" s="50"/>
      <c r="J1715" s="51"/>
      <c r="K1715" s="52"/>
      <c r="L1715" s="13"/>
    </row>
    <row r="1716" spans="2:12" ht="15">
      <c r="B1716" s="48"/>
      <c r="C1716" s="48"/>
      <c r="D1716" s="48"/>
      <c r="E1716" s="48"/>
      <c r="F1716" s="49"/>
      <c r="G1716" s="50"/>
      <c r="H1716" s="50"/>
      <c r="I1716" s="50"/>
      <c r="J1716" s="51"/>
      <c r="K1716" s="52"/>
      <c r="L1716" s="13"/>
    </row>
    <row r="1717" spans="2:12" ht="15">
      <c r="B1717" s="48"/>
      <c r="C1717" s="48"/>
      <c r="D1717" s="48"/>
      <c r="E1717" s="48"/>
      <c r="F1717" s="49"/>
      <c r="G1717" s="50"/>
      <c r="H1717" s="50"/>
      <c r="I1717" s="50"/>
      <c r="J1717" s="51"/>
      <c r="K1717" s="52"/>
      <c r="L1717" s="13"/>
    </row>
    <row r="1718" spans="2:12" ht="15">
      <c r="B1718" s="48"/>
      <c r="C1718" s="48"/>
      <c r="D1718" s="48"/>
      <c r="E1718" s="48"/>
      <c r="F1718" s="49"/>
      <c r="G1718" s="50"/>
      <c r="H1718" s="50"/>
      <c r="I1718" s="50"/>
      <c r="J1718" s="51"/>
      <c r="K1718" s="52"/>
      <c r="L1718" s="13"/>
    </row>
    <row r="1719" spans="2:12" ht="15">
      <c r="B1719" s="48"/>
      <c r="C1719" s="48"/>
      <c r="D1719" s="48"/>
      <c r="E1719" s="48"/>
      <c r="F1719" s="49"/>
      <c r="G1719" s="50"/>
      <c r="H1719" s="50"/>
      <c r="I1719" s="50"/>
      <c r="J1719" s="51"/>
      <c r="K1719" s="52"/>
      <c r="L1719" s="13"/>
    </row>
    <row r="1720" spans="2:12" ht="15">
      <c r="B1720" s="48"/>
      <c r="C1720" s="48"/>
      <c r="D1720" s="48"/>
      <c r="E1720" s="48"/>
      <c r="F1720" s="49"/>
      <c r="G1720" s="50"/>
      <c r="H1720" s="50"/>
      <c r="I1720" s="50"/>
      <c r="J1720" s="51"/>
      <c r="K1720" s="52"/>
      <c r="L1720" s="13"/>
    </row>
    <row r="1721" spans="2:12" ht="15">
      <c r="B1721" s="48"/>
      <c r="C1721" s="48"/>
      <c r="D1721" s="48"/>
      <c r="E1721" s="48"/>
      <c r="F1721" s="49"/>
      <c r="G1721" s="50"/>
      <c r="H1721" s="50"/>
      <c r="I1721" s="50"/>
      <c r="J1721" s="51"/>
      <c r="K1721" s="52"/>
      <c r="L1721" s="13"/>
    </row>
    <row r="1722" spans="2:12" ht="15">
      <c r="B1722" s="48"/>
      <c r="C1722" s="48"/>
      <c r="D1722" s="48"/>
      <c r="E1722" s="48"/>
      <c r="F1722" s="49"/>
      <c r="G1722" s="50"/>
      <c r="H1722" s="50"/>
      <c r="I1722" s="50"/>
      <c r="J1722" s="51"/>
      <c r="K1722" s="52"/>
      <c r="L1722" s="13"/>
    </row>
    <row r="1723" spans="2:12" ht="15">
      <c r="B1723" s="48"/>
      <c r="C1723" s="48"/>
      <c r="D1723" s="48"/>
      <c r="E1723" s="48"/>
      <c r="F1723" s="49"/>
      <c r="G1723" s="50"/>
      <c r="H1723" s="50"/>
      <c r="I1723" s="50"/>
      <c r="J1723" s="51"/>
      <c r="K1723" s="52"/>
      <c r="L1723" s="13"/>
    </row>
    <row r="1724" spans="2:12" ht="15">
      <c r="B1724" s="48"/>
      <c r="C1724" s="48"/>
      <c r="D1724" s="48"/>
      <c r="E1724" s="48"/>
      <c r="F1724" s="49"/>
      <c r="G1724" s="50"/>
      <c r="H1724" s="50"/>
      <c r="I1724" s="50"/>
      <c r="J1724" s="51"/>
      <c r="K1724" s="52"/>
      <c r="L1724" s="13"/>
    </row>
    <row r="1725" spans="2:12" ht="15">
      <c r="B1725" s="48"/>
      <c r="C1725" s="48"/>
      <c r="D1725" s="48"/>
      <c r="E1725" s="48"/>
      <c r="F1725" s="49"/>
      <c r="G1725" s="50"/>
      <c r="H1725" s="50"/>
      <c r="I1725" s="50"/>
      <c r="J1725" s="51"/>
      <c r="K1725" s="52"/>
      <c r="L1725" s="13"/>
    </row>
    <row r="1726" spans="2:12" ht="15">
      <c r="B1726" s="48"/>
      <c r="C1726" s="48"/>
      <c r="D1726" s="48"/>
      <c r="E1726" s="48"/>
      <c r="F1726" s="49"/>
      <c r="G1726" s="50"/>
      <c r="H1726" s="50"/>
      <c r="I1726" s="50"/>
      <c r="J1726" s="51"/>
      <c r="K1726" s="52"/>
      <c r="L1726" s="13"/>
    </row>
    <row r="1727" spans="2:12" ht="15">
      <c r="B1727" s="48"/>
      <c r="C1727" s="48"/>
      <c r="D1727" s="48"/>
      <c r="E1727" s="48"/>
      <c r="F1727" s="49"/>
      <c r="G1727" s="50"/>
      <c r="H1727" s="50"/>
      <c r="I1727" s="50"/>
      <c r="J1727" s="51"/>
      <c r="K1727" s="52"/>
      <c r="L1727" s="13"/>
    </row>
    <row r="1728" spans="2:12" ht="15">
      <c r="B1728" s="48"/>
      <c r="C1728" s="48"/>
      <c r="D1728" s="48"/>
      <c r="E1728" s="48"/>
      <c r="F1728" s="49"/>
      <c r="G1728" s="50"/>
      <c r="H1728" s="50"/>
      <c r="I1728" s="50"/>
      <c r="J1728" s="51"/>
      <c r="K1728" s="52"/>
      <c r="L1728" s="13"/>
    </row>
    <row r="1729" spans="2:12" ht="15">
      <c r="B1729" s="48"/>
      <c r="C1729" s="48"/>
      <c r="D1729" s="48"/>
      <c r="E1729" s="48"/>
      <c r="F1729" s="49"/>
      <c r="G1729" s="50"/>
      <c r="H1729" s="50"/>
      <c r="I1729" s="50"/>
      <c r="J1729" s="51"/>
      <c r="K1729" s="52"/>
      <c r="L1729" s="13"/>
    </row>
    <row r="1730" spans="2:12" ht="15">
      <c r="B1730" s="48"/>
      <c r="C1730" s="48"/>
      <c r="D1730" s="48"/>
      <c r="E1730" s="48"/>
      <c r="F1730" s="49"/>
      <c r="G1730" s="50"/>
      <c r="H1730" s="50"/>
      <c r="I1730" s="50"/>
      <c r="J1730" s="51"/>
      <c r="K1730" s="52"/>
      <c r="L1730" s="13"/>
    </row>
    <row r="1731" spans="2:12" ht="15">
      <c r="B1731" s="48"/>
      <c r="C1731" s="48"/>
      <c r="D1731" s="48"/>
      <c r="E1731" s="48"/>
      <c r="F1731" s="49"/>
      <c r="G1731" s="50"/>
      <c r="H1731" s="50"/>
      <c r="I1731" s="50"/>
      <c r="J1731" s="51"/>
      <c r="K1731" s="52"/>
      <c r="L1731" s="13"/>
    </row>
    <row r="1732" spans="2:12" ht="15">
      <c r="B1732" s="48"/>
      <c r="C1732" s="48"/>
      <c r="D1732" s="48"/>
      <c r="E1732" s="48"/>
      <c r="F1732" s="49"/>
      <c r="G1732" s="50"/>
      <c r="H1732" s="50"/>
      <c r="I1732" s="50"/>
      <c r="J1732" s="51"/>
      <c r="K1732" s="52"/>
      <c r="L1732" s="13"/>
    </row>
    <row r="1733" spans="2:12" ht="15">
      <c r="B1733" s="48"/>
      <c r="C1733" s="48"/>
      <c r="D1733" s="48"/>
      <c r="E1733" s="48"/>
      <c r="F1733" s="49"/>
      <c r="G1733" s="50"/>
      <c r="H1733" s="50"/>
      <c r="I1733" s="50"/>
      <c r="J1733" s="51"/>
      <c r="K1733" s="52"/>
      <c r="L1733" s="13"/>
    </row>
    <row r="1734" spans="2:12" ht="15">
      <c r="B1734" s="48"/>
      <c r="C1734" s="48"/>
      <c r="D1734" s="48"/>
      <c r="E1734" s="48"/>
      <c r="F1734" s="49"/>
      <c r="G1734" s="50"/>
      <c r="H1734" s="50"/>
      <c r="I1734" s="50"/>
      <c r="J1734" s="51"/>
      <c r="K1734" s="52"/>
      <c r="L1734" s="13"/>
    </row>
    <row r="1735" spans="2:12" ht="15">
      <c r="B1735" s="48"/>
      <c r="C1735" s="48"/>
      <c r="D1735" s="48"/>
      <c r="E1735" s="48"/>
      <c r="F1735" s="49"/>
      <c r="G1735" s="50"/>
      <c r="H1735" s="50"/>
      <c r="I1735" s="50"/>
      <c r="J1735" s="51"/>
      <c r="K1735" s="52"/>
      <c r="L1735" s="13"/>
    </row>
    <row r="1736" spans="2:12" ht="15">
      <c r="B1736" s="48"/>
      <c r="C1736" s="48"/>
      <c r="D1736" s="48"/>
      <c r="E1736" s="48"/>
      <c r="F1736" s="49"/>
      <c r="G1736" s="50"/>
      <c r="H1736" s="50"/>
      <c r="I1736" s="50"/>
      <c r="J1736" s="51"/>
      <c r="K1736" s="52"/>
      <c r="L1736" s="13"/>
    </row>
    <row r="1737" spans="2:12" ht="15">
      <c r="B1737" s="48"/>
      <c r="C1737" s="48"/>
      <c r="D1737" s="48"/>
      <c r="E1737" s="48"/>
      <c r="F1737" s="49"/>
      <c r="G1737" s="50"/>
      <c r="H1737" s="50"/>
      <c r="I1737" s="50"/>
      <c r="J1737" s="51"/>
      <c r="K1737" s="52"/>
      <c r="L1737" s="13"/>
    </row>
    <row r="1738" spans="2:12" ht="15">
      <c r="B1738" s="48"/>
      <c r="C1738" s="48"/>
      <c r="D1738" s="48"/>
      <c r="E1738" s="48"/>
      <c r="F1738" s="49"/>
      <c r="G1738" s="50"/>
      <c r="H1738" s="50"/>
      <c r="I1738" s="50"/>
      <c r="J1738" s="51"/>
      <c r="K1738" s="52"/>
      <c r="L1738" s="13"/>
    </row>
    <row r="1739" spans="2:12" ht="15">
      <c r="B1739" s="48"/>
      <c r="C1739" s="48"/>
      <c r="D1739" s="48"/>
      <c r="E1739" s="48"/>
      <c r="F1739" s="49"/>
      <c r="G1739" s="50"/>
      <c r="H1739" s="50"/>
      <c r="I1739" s="50"/>
      <c r="J1739" s="51"/>
      <c r="K1739" s="52"/>
      <c r="L1739" s="13"/>
    </row>
    <row r="1740" spans="2:12" ht="15">
      <c r="B1740" s="48"/>
      <c r="C1740" s="48"/>
      <c r="D1740" s="48"/>
      <c r="E1740" s="48"/>
      <c r="F1740" s="49"/>
      <c r="G1740" s="50"/>
      <c r="H1740" s="50"/>
      <c r="I1740" s="50"/>
      <c r="J1740" s="51"/>
      <c r="K1740" s="52"/>
      <c r="L1740" s="13"/>
    </row>
    <row r="1741" spans="2:12" ht="15">
      <c r="B1741" s="48"/>
      <c r="C1741" s="48"/>
      <c r="D1741" s="48"/>
      <c r="E1741" s="48"/>
      <c r="F1741" s="49"/>
      <c r="G1741" s="50"/>
      <c r="H1741" s="50"/>
      <c r="I1741" s="50"/>
      <c r="J1741" s="51"/>
      <c r="K1741" s="52"/>
      <c r="L1741" s="13"/>
    </row>
    <row r="1742" spans="2:12" ht="15">
      <c r="B1742" s="48"/>
      <c r="C1742" s="48"/>
      <c r="D1742" s="48"/>
      <c r="E1742" s="48"/>
      <c r="F1742" s="49"/>
      <c r="G1742" s="50"/>
      <c r="H1742" s="50"/>
      <c r="I1742" s="50"/>
      <c r="J1742" s="51"/>
      <c r="K1742" s="52"/>
      <c r="L1742" s="13"/>
    </row>
    <row r="1743" spans="2:12" ht="15">
      <c r="B1743" s="48"/>
      <c r="C1743" s="48"/>
      <c r="D1743" s="48"/>
      <c r="E1743" s="48"/>
      <c r="F1743" s="49"/>
      <c r="G1743" s="50"/>
      <c r="H1743" s="50"/>
      <c r="I1743" s="50"/>
      <c r="J1743" s="51"/>
      <c r="K1743" s="52"/>
      <c r="L1743" s="13"/>
    </row>
    <row r="1744" spans="2:12" ht="15">
      <c r="B1744" s="48"/>
      <c r="C1744" s="48"/>
      <c r="D1744" s="48"/>
      <c r="E1744" s="48"/>
      <c r="F1744" s="49"/>
      <c r="G1744" s="50"/>
      <c r="H1744" s="50"/>
      <c r="I1744" s="50"/>
      <c r="J1744" s="51"/>
      <c r="K1744" s="52"/>
      <c r="L1744" s="13"/>
    </row>
    <row r="1745" spans="2:12" ht="15">
      <c r="B1745" s="48"/>
      <c r="C1745" s="48"/>
      <c r="D1745" s="48"/>
      <c r="E1745" s="48"/>
      <c r="F1745" s="49"/>
      <c r="G1745" s="50"/>
      <c r="H1745" s="50"/>
      <c r="I1745" s="50"/>
      <c r="J1745" s="51"/>
      <c r="K1745" s="52"/>
      <c r="L1745" s="13"/>
    </row>
    <row r="1746" spans="2:12" ht="15">
      <c r="B1746" s="48"/>
      <c r="C1746" s="48"/>
      <c r="D1746" s="48"/>
      <c r="E1746" s="48"/>
      <c r="F1746" s="49"/>
      <c r="G1746" s="50"/>
      <c r="H1746" s="50"/>
      <c r="I1746" s="50"/>
      <c r="J1746" s="51"/>
      <c r="K1746" s="52"/>
      <c r="L1746" s="13"/>
    </row>
    <row r="1747" spans="2:12" ht="15">
      <c r="B1747" s="48"/>
      <c r="C1747" s="48"/>
      <c r="D1747" s="48"/>
      <c r="E1747" s="48"/>
      <c r="F1747" s="49"/>
      <c r="G1747" s="50"/>
      <c r="H1747" s="50"/>
      <c r="I1747" s="50"/>
      <c r="J1747" s="51"/>
      <c r="K1747" s="52"/>
      <c r="L1747" s="13"/>
    </row>
    <row r="1748" spans="2:12" ht="15">
      <c r="B1748" s="48"/>
      <c r="C1748" s="48"/>
      <c r="D1748" s="48"/>
      <c r="E1748" s="48"/>
      <c r="F1748" s="49"/>
      <c r="G1748" s="50"/>
      <c r="H1748" s="50"/>
      <c r="I1748" s="50"/>
      <c r="J1748" s="51"/>
      <c r="K1748" s="52"/>
      <c r="L1748" s="13"/>
    </row>
    <row r="1749" spans="2:12" ht="15">
      <c r="B1749" s="48"/>
      <c r="C1749" s="48"/>
      <c r="D1749" s="48"/>
      <c r="E1749" s="48"/>
      <c r="F1749" s="49"/>
      <c r="G1749" s="50"/>
      <c r="H1749" s="50"/>
      <c r="I1749" s="50"/>
      <c r="J1749" s="51"/>
      <c r="K1749" s="52"/>
      <c r="L1749" s="13"/>
    </row>
    <row r="1750" spans="2:12" ht="15">
      <c r="B1750" s="48"/>
      <c r="C1750" s="48"/>
      <c r="D1750" s="48"/>
      <c r="E1750" s="48"/>
      <c r="F1750" s="49"/>
      <c r="G1750" s="50"/>
      <c r="H1750" s="50"/>
      <c r="I1750" s="50"/>
      <c r="J1750" s="51"/>
      <c r="K1750" s="52"/>
      <c r="L1750" s="13"/>
    </row>
    <row r="1751" spans="2:12" ht="15">
      <c r="B1751" s="48"/>
      <c r="C1751" s="48"/>
      <c r="D1751" s="48"/>
      <c r="E1751" s="48"/>
      <c r="F1751" s="49"/>
      <c r="G1751" s="50"/>
      <c r="H1751" s="50"/>
      <c r="I1751" s="50"/>
      <c r="J1751" s="51"/>
      <c r="K1751" s="52"/>
      <c r="L1751" s="13"/>
    </row>
    <row r="1752" spans="2:12" ht="15">
      <c r="B1752" s="48"/>
      <c r="C1752" s="48"/>
      <c r="D1752" s="48"/>
      <c r="E1752" s="48"/>
      <c r="F1752" s="49"/>
      <c r="G1752" s="50"/>
      <c r="H1752" s="50"/>
      <c r="I1752" s="50"/>
      <c r="J1752" s="51"/>
      <c r="K1752" s="52"/>
      <c r="L1752" s="13"/>
    </row>
    <row r="1753" spans="2:12" ht="15">
      <c r="B1753" s="48"/>
      <c r="C1753" s="48"/>
      <c r="D1753" s="48"/>
      <c r="E1753" s="48"/>
      <c r="F1753" s="49"/>
      <c r="G1753" s="50"/>
      <c r="H1753" s="50"/>
      <c r="I1753" s="50"/>
      <c r="J1753" s="51"/>
      <c r="K1753" s="52"/>
      <c r="L1753" s="13"/>
    </row>
    <row r="1754" spans="2:12" ht="15">
      <c r="B1754" s="48"/>
      <c r="C1754" s="48"/>
      <c r="D1754" s="48"/>
      <c r="E1754" s="48"/>
      <c r="F1754" s="49"/>
      <c r="G1754" s="50"/>
      <c r="H1754" s="50"/>
      <c r="I1754" s="50"/>
      <c r="J1754" s="51"/>
      <c r="K1754" s="52"/>
      <c r="L1754" s="13"/>
    </row>
    <row r="1755" spans="2:12" ht="15">
      <c r="B1755" s="48"/>
      <c r="C1755" s="48"/>
      <c r="D1755" s="48"/>
      <c r="E1755" s="48"/>
      <c r="F1755" s="49"/>
      <c r="G1755" s="50"/>
      <c r="H1755" s="50"/>
      <c r="I1755" s="50"/>
      <c r="J1755" s="51"/>
      <c r="K1755" s="52"/>
      <c r="L1755" s="13"/>
    </row>
    <row r="1756" spans="2:12" ht="15">
      <c r="B1756" s="48"/>
      <c r="C1756" s="48"/>
      <c r="D1756" s="48"/>
      <c r="E1756" s="48"/>
      <c r="F1756" s="49"/>
      <c r="G1756" s="50"/>
      <c r="H1756" s="50"/>
      <c r="I1756" s="50"/>
      <c r="J1756" s="51"/>
      <c r="K1756" s="52"/>
      <c r="L1756" s="13"/>
    </row>
    <row r="1757" spans="2:12" ht="15">
      <c r="B1757" s="48"/>
      <c r="C1757" s="48"/>
      <c r="D1757" s="48"/>
      <c r="E1757" s="48"/>
      <c r="F1757" s="49"/>
      <c r="G1757" s="50"/>
      <c r="H1757" s="50"/>
      <c r="I1757" s="50"/>
      <c r="J1757" s="51"/>
      <c r="K1757" s="52"/>
      <c r="L1757" s="13"/>
    </row>
    <row r="1758" spans="2:12" ht="15">
      <c r="B1758" s="48"/>
      <c r="C1758" s="48"/>
      <c r="D1758" s="48"/>
      <c r="E1758" s="48"/>
      <c r="F1758" s="49"/>
      <c r="G1758" s="50"/>
      <c r="H1758" s="50"/>
      <c r="I1758" s="50"/>
      <c r="J1758" s="51"/>
      <c r="K1758" s="52"/>
      <c r="L1758" s="13"/>
    </row>
    <row r="1759" spans="2:12" ht="15">
      <c r="B1759" s="48"/>
      <c r="C1759" s="48"/>
      <c r="D1759" s="48"/>
      <c r="E1759" s="48"/>
      <c r="F1759" s="49"/>
      <c r="G1759" s="50"/>
      <c r="H1759" s="50"/>
      <c r="I1759" s="50"/>
      <c r="J1759" s="51"/>
      <c r="K1759" s="52"/>
      <c r="L1759" s="13"/>
    </row>
    <row r="1760" spans="2:12" ht="15">
      <c r="B1760" s="48"/>
      <c r="C1760" s="48"/>
      <c r="D1760" s="48"/>
      <c r="E1760" s="48"/>
      <c r="F1760" s="49"/>
      <c r="G1760" s="50"/>
      <c r="H1760" s="50"/>
      <c r="I1760" s="50"/>
      <c r="J1760" s="51"/>
      <c r="K1760" s="52"/>
      <c r="L1760" s="13"/>
    </row>
    <row r="1761" spans="2:12" ht="15">
      <c r="B1761" s="48"/>
      <c r="C1761" s="48"/>
      <c r="D1761" s="48"/>
      <c r="E1761" s="48"/>
      <c r="F1761" s="49"/>
      <c r="G1761" s="50"/>
      <c r="H1761" s="50"/>
      <c r="I1761" s="50"/>
      <c r="J1761" s="51"/>
      <c r="K1761" s="52"/>
      <c r="L1761" s="13"/>
    </row>
    <row r="1762" spans="2:12" ht="15">
      <c r="B1762" s="48"/>
      <c r="C1762" s="48"/>
      <c r="D1762" s="48"/>
      <c r="E1762" s="48"/>
      <c r="F1762" s="49"/>
      <c r="G1762" s="50"/>
      <c r="H1762" s="50"/>
      <c r="I1762" s="50"/>
      <c r="J1762" s="51"/>
      <c r="K1762" s="52"/>
      <c r="L1762" s="13"/>
    </row>
    <row r="1763" spans="2:12" ht="15">
      <c r="B1763" s="48"/>
      <c r="C1763" s="48"/>
      <c r="D1763" s="48"/>
      <c r="E1763" s="48"/>
      <c r="F1763" s="49"/>
      <c r="G1763" s="50"/>
      <c r="H1763" s="50"/>
      <c r="I1763" s="50"/>
      <c r="J1763" s="51"/>
      <c r="K1763" s="52"/>
      <c r="L1763" s="13"/>
    </row>
    <row r="1764" spans="2:12" ht="15">
      <c r="B1764" s="48"/>
      <c r="C1764" s="48"/>
      <c r="D1764" s="48"/>
      <c r="E1764" s="48"/>
      <c r="F1764" s="49"/>
      <c r="G1764" s="50"/>
      <c r="H1764" s="50"/>
      <c r="I1764" s="50"/>
      <c r="J1764" s="51"/>
      <c r="K1764" s="52"/>
      <c r="L1764" s="13"/>
    </row>
    <row r="1765" spans="2:12" ht="15">
      <c r="B1765" s="48"/>
      <c r="C1765" s="48"/>
      <c r="D1765" s="48"/>
      <c r="E1765" s="48"/>
      <c r="F1765" s="49"/>
      <c r="G1765" s="50"/>
      <c r="H1765" s="50"/>
      <c r="I1765" s="50"/>
      <c r="J1765" s="51"/>
      <c r="K1765" s="52"/>
      <c r="L1765" s="13"/>
    </row>
    <row r="1766" spans="2:12" ht="15">
      <c r="B1766" s="48"/>
      <c r="C1766" s="48"/>
      <c r="D1766" s="48"/>
      <c r="E1766" s="48"/>
      <c r="F1766" s="49"/>
      <c r="G1766" s="50"/>
      <c r="H1766" s="50"/>
      <c r="I1766" s="50"/>
      <c r="J1766" s="51"/>
      <c r="K1766" s="52"/>
      <c r="L1766" s="13"/>
    </row>
    <row r="1767" spans="2:12" ht="15">
      <c r="B1767" s="48"/>
      <c r="C1767" s="48"/>
      <c r="D1767" s="48"/>
      <c r="E1767" s="48"/>
      <c r="F1767" s="49"/>
      <c r="G1767" s="50"/>
      <c r="H1767" s="50"/>
      <c r="I1767" s="50"/>
      <c r="J1767" s="51"/>
      <c r="K1767" s="52"/>
      <c r="L1767" s="13"/>
    </row>
    <row r="1768" spans="2:12" ht="15">
      <c r="B1768" s="48"/>
      <c r="C1768" s="48"/>
      <c r="D1768" s="48"/>
      <c r="E1768" s="48"/>
      <c r="F1768" s="49"/>
      <c r="G1768" s="50"/>
      <c r="H1768" s="50"/>
      <c r="I1768" s="50"/>
      <c r="J1768" s="51"/>
      <c r="K1768" s="52"/>
      <c r="L1768" s="13"/>
    </row>
    <row r="1769" spans="2:12" ht="15">
      <c r="B1769" s="48"/>
      <c r="C1769" s="48"/>
      <c r="D1769" s="48"/>
      <c r="E1769" s="48"/>
      <c r="F1769" s="49"/>
      <c r="G1769" s="50"/>
      <c r="H1769" s="50"/>
      <c r="I1769" s="50"/>
      <c r="J1769" s="51"/>
      <c r="K1769" s="52"/>
      <c r="L1769" s="13"/>
    </row>
    <row r="1770" spans="2:12" ht="15">
      <c r="B1770" s="48"/>
      <c r="C1770" s="48"/>
      <c r="D1770" s="48"/>
      <c r="E1770" s="48"/>
      <c r="F1770" s="49"/>
      <c r="G1770" s="50"/>
      <c r="H1770" s="50"/>
      <c r="I1770" s="50"/>
      <c r="J1770" s="51"/>
      <c r="K1770" s="52"/>
      <c r="L1770" s="13"/>
    </row>
    <row r="1771" spans="2:12" ht="15">
      <c r="B1771" s="48"/>
      <c r="C1771" s="48"/>
      <c r="D1771" s="48"/>
      <c r="E1771" s="48"/>
      <c r="F1771" s="49"/>
      <c r="G1771" s="50"/>
      <c r="H1771" s="50"/>
      <c r="I1771" s="50"/>
      <c r="J1771" s="51"/>
      <c r="K1771" s="52"/>
      <c r="L1771" s="13"/>
    </row>
    <row r="1772" spans="2:12" ht="15">
      <c r="B1772" s="48"/>
      <c r="C1772" s="48"/>
      <c r="D1772" s="48"/>
      <c r="E1772" s="48"/>
      <c r="F1772" s="49"/>
      <c r="G1772" s="50"/>
      <c r="H1772" s="50"/>
      <c r="I1772" s="50"/>
      <c r="J1772" s="51"/>
      <c r="K1772" s="52"/>
      <c r="L1772" s="13"/>
    </row>
    <row r="1773" spans="2:12" ht="15">
      <c r="B1773" s="48"/>
      <c r="C1773" s="48"/>
      <c r="D1773" s="48"/>
      <c r="E1773" s="48"/>
      <c r="F1773" s="49"/>
      <c r="G1773" s="50"/>
      <c r="H1773" s="50"/>
      <c r="I1773" s="50"/>
      <c r="J1773" s="51"/>
      <c r="K1773" s="52"/>
      <c r="L1773" s="13"/>
    </row>
    <row r="1774" spans="2:12" ht="15">
      <c r="B1774" s="48"/>
      <c r="C1774" s="48"/>
      <c r="D1774" s="48"/>
      <c r="E1774" s="48"/>
      <c r="F1774" s="49"/>
      <c r="G1774" s="50"/>
      <c r="H1774" s="50"/>
      <c r="I1774" s="50"/>
      <c r="J1774" s="51"/>
      <c r="K1774" s="52"/>
      <c r="L1774" s="13"/>
    </row>
    <row r="1775" spans="2:12" ht="15">
      <c r="B1775" s="48"/>
      <c r="C1775" s="48"/>
      <c r="D1775" s="48"/>
      <c r="E1775" s="48"/>
      <c r="F1775" s="49"/>
      <c r="G1775" s="50"/>
      <c r="H1775" s="50"/>
      <c r="I1775" s="50"/>
      <c r="J1775" s="51"/>
      <c r="K1775" s="52"/>
      <c r="L1775" s="13"/>
    </row>
    <row r="1776" spans="2:12" ht="15">
      <c r="B1776" s="48"/>
      <c r="C1776" s="48"/>
      <c r="D1776" s="48"/>
      <c r="E1776" s="48"/>
      <c r="F1776" s="49"/>
      <c r="G1776" s="50"/>
      <c r="H1776" s="50"/>
      <c r="I1776" s="50"/>
      <c r="J1776" s="51"/>
      <c r="K1776" s="52"/>
      <c r="L1776" s="13"/>
    </row>
    <row r="1777" spans="2:12" ht="15">
      <c r="B1777" s="48"/>
      <c r="C1777" s="48"/>
      <c r="D1777" s="48"/>
      <c r="E1777" s="48"/>
      <c r="F1777" s="49"/>
      <c r="G1777" s="50"/>
      <c r="H1777" s="50"/>
      <c r="I1777" s="50"/>
      <c r="J1777" s="51"/>
      <c r="K1777" s="52"/>
      <c r="L1777" s="13"/>
    </row>
    <row r="1778" spans="2:12" ht="15">
      <c r="B1778" s="48"/>
      <c r="C1778" s="48"/>
      <c r="D1778" s="48"/>
      <c r="E1778" s="48"/>
      <c r="F1778" s="49"/>
      <c r="G1778" s="50"/>
      <c r="H1778" s="50"/>
      <c r="I1778" s="50"/>
      <c r="J1778" s="51"/>
      <c r="K1778" s="52"/>
      <c r="L1778" s="13"/>
    </row>
    <row r="1779" spans="2:12" ht="15">
      <c r="B1779" s="48"/>
      <c r="C1779" s="48"/>
      <c r="D1779" s="48"/>
      <c r="E1779" s="48"/>
      <c r="F1779" s="49"/>
      <c r="G1779" s="50"/>
      <c r="H1779" s="50"/>
      <c r="I1779" s="50"/>
      <c r="J1779" s="51"/>
      <c r="K1779" s="52"/>
      <c r="L1779" s="13"/>
    </row>
    <row r="1780" spans="2:12" ht="15">
      <c r="B1780" s="48"/>
      <c r="C1780" s="48"/>
      <c r="D1780" s="48"/>
      <c r="E1780" s="48"/>
      <c r="F1780" s="49"/>
      <c r="G1780" s="50"/>
      <c r="H1780" s="50"/>
      <c r="I1780" s="50"/>
      <c r="J1780" s="51"/>
      <c r="K1780" s="52"/>
      <c r="L1780" s="13"/>
    </row>
    <row r="1781" spans="2:12" ht="15">
      <c r="B1781" s="48"/>
      <c r="C1781" s="48"/>
      <c r="D1781" s="48"/>
      <c r="E1781" s="48"/>
      <c r="F1781" s="49"/>
      <c r="G1781" s="50"/>
      <c r="H1781" s="50"/>
      <c r="I1781" s="50"/>
      <c r="J1781" s="51"/>
      <c r="K1781" s="52"/>
      <c r="L1781" s="13"/>
    </row>
    <row r="1782" spans="2:12" ht="15">
      <c r="B1782" s="48"/>
      <c r="C1782" s="48"/>
      <c r="D1782" s="48"/>
      <c r="E1782" s="48"/>
      <c r="F1782" s="49"/>
      <c r="G1782" s="50"/>
      <c r="H1782" s="50"/>
      <c r="I1782" s="50"/>
      <c r="J1782" s="51"/>
      <c r="K1782" s="52"/>
      <c r="L1782" s="13"/>
    </row>
    <row r="1783" spans="2:12" ht="15">
      <c r="B1783" s="48"/>
      <c r="C1783" s="48"/>
      <c r="D1783" s="48"/>
      <c r="E1783" s="48"/>
      <c r="F1783" s="49"/>
      <c r="G1783" s="50"/>
      <c r="H1783" s="50"/>
      <c r="I1783" s="50"/>
      <c r="J1783" s="51"/>
      <c r="K1783" s="52"/>
      <c r="L1783" s="13"/>
    </row>
    <row r="1784" spans="2:12" ht="15">
      <c r="B1784" s="48"/>
      <c r="C1784" s="48"/>
      <c r="D1784" s="48"/>
      <c r="E1784" s="48"/>
      <c r="F1784" s="49"/>
      <c r="G1784" s="50"/>
      <c r="H1784" s="50"/>
      <c r="I1784" s="50"/>
      <c r="J1784" s="51"/>
      <c r="K1784" s="52"/>
      <c r="L1784" s="13"/>
    </row>
    <row r="1785" spans="2:12" ht="15">
      <c r="B1785" s="48"/>
      <c r="C1785" s="48"/>
      <c r="D1785" s="48"/>
      <c r="E1785" s="48"/>
      <c r="F1785" s="49"/>
      <c r="G1785" s="50"/>
      <c r="H1785" s="50"/>
      <c r="I1785" s="50"/>
      <c r="J1785" s="51"/>
      <c r="K1785" s="52"/>
      <c r="L1785" s="13"/>
    </row>
    <row r="1786" spans="2:12" ht="15">
      <c r="B1786" s="48"/>
      <c r="C1786" s="48"/>
      <c r="D1786" s="48"/>
      <c r="E1786" s="48"/>
      <c r="F1786" s="49"/>
      <c r="G1786" s="50"/>
      <c r="H1786" s="50"/>
      <c r="I1786" s="50"/>
      <c r="J1786" s="51"/>
      <c r="K1786" s="52"/>
      <c r="L1786" s="13"/>
    </row>
    <row r="1787" spans="2:12" ht="15">
      <c r="B1787" s="48"/>
      <c r="C1787" s="48"/>
      <c r="D1787" s="48"/>
      <c r="E1787" s="48"/>
      <c r="F1787" s="49"/>
      <c r="G1787" s="50"/>
      <c r="H1787" s="50"/>
      <c r="I1787" s="50"/>
      <c r="J1787" s="51"/>
      <c r="K1787" s="52"/>
      <c r="L1787" s="13"/>
    </row>
    <row r="1788" spans="2:12" ht="15">
      <c r="B1788" s="48"/>
      <c r="C1788" s="48"/>
      <c r="D1788" s="48"/>
      <c r="E1788" s="48"/>
      <c r="F1788" s="49"/>
      <c r="G1788" s="50"/>
      <c r="H1788" s="50"/>
      <c r="I1788" s="50"/>
      <c r="J1788" s="51"/>
      <c r="K1788" s="52"/>
      <c r="L1788" s="13"/>
    </row>
    <row r="1789" spans="2:12" ht="15">
      <c r="B1789" s="48"/>
      <c r="C1789" s="48"/>
      <c r="D1789" s="48"/>
      <c r="E1789" s="48"/>
      <c r="F1789" s="49"/>
      <c r="G1789" s="50"/>
      <c r="H1789" s="50"/>
      <c r="I1789" s="50"/>
      <c r="J1789" s="51"/>
      <c r="K1789" s="52"/>
      <c r="L1789" s="13"/>
    </row>
    <row r="1790" spans="2:12" ht="15">
      <c r="B1790" s="48"/>
      <c r="C1790" s="48"/>
      <c r="D1790" s="48"/>
      <c r="E1790" s="48"/>
      <c r="F1790" s="49"/>
      <c r="G1790" s="50"/>
      <c r="H1790" s="50"/>
      <c r="I1790" s="50"/>
      <c r="J1790" s="51"/>
      <c r="K1790" s="52"/>
      <c r="L1790" s="13"/>
    </row>
    <row r="1791" spans="2:12" ht="15">
      <c r="B1791" s="48"/>
      <c r="C1791" s="48"/>
      <c r="D1791" s="48"/>
      <c r="E1791" s="48"/>
      <c r="F1791" s="49"/>
      <c r="G1791" s="50"/>
      <c r="H1791" s="50"/>
      <c r="I1791" s="50"/>
      <c r="J1791" s="51"/>
      <c r="K1791" s="52"/>
      <c r="L1791" s="13"/>
    </row>
    <row r="1792" spans="2:12" ht="15">
      <c r="B1792" s="48"/>
      <c r="C1792" s="48"/>
      <c r="D1792" s="48"/>
      <c r="E1792" s="48"/>
      <c r="F1792" s="49"/>
      <c r="G1792" s="50"/>
      <c r="H1792" s="50"/>
      <c r="I1792" s="50"/>
      <c r="J1792" s="51"/>
      <c r="K1792" s="52"/>
      <c r="L1792" s="13"/>
    </row>
    <row r="1793" spans="2:12" ht="15">
      <c r="B1793" s="48"/>
      <c r="C1793" s="48"/>
      <c r="D1793" s="48"/>
      <c r="E1793" s="48"/>
      <c r="F1793" s="49"/>
      <c r="G1793" s="50"/>
      <c r="H1793" s="50"/>
      <c r="I1793" s="50"/>
      <c r="J1793" s="51"/>
      <c r="K1793" s="52"/>
      <c r="L1793" s="13"/>
    </row>
    <row r="1794" spans="2:12" ht="15">
      <c r="B1794" s="48"/>
      <c r="C1794" s="48"/>
      <c r="D1794" s="48"/>
      <c r="E1794" s="48"/>
      <c r="F1794" s="49"/>
      <c r="G1794" s="50"/>
      <c r="H1794" s="50"/>
      <c r="I1794" s="50"/>
      <c r="J1794" s="51"/>
      <c r="K1794" s="52"/>
      <c r="L1794" s="13"/>
    </row>
    <row r="1795" spans="2:12" ht="15">
      <c r="B1795" s="48"/>
      <c r="C1795" s="48"/>
      <c r="D1795" s="48"/>
      <c r="E1795" s="48"/>
      <c r="F1795" s="49"/>
      <c r="G1795" s="50"/>
      <c r="H1795" s="50"/>
      <c r="I1795" s="50"/>
      <c r="J1795" s="51"/>
      <c r="K1795" s="52"/>
      <c r="L1795" s="13"/>
    </row>
    <row r="1796" spans="2:12" ht="15">
      <c r="B1796" s="48"/>
      <c r="C1796" s="48"/>
      <c r="D1796" s="48"/>
      <c r="E1796" s="48"/>
      <c r="F1796" s="49"/>
      <c r="G1796" s="50"/>
      <c r="H1796" s="50"/>
      <c r="I1796" s="50"/>
      <c r="J1796" s="51"/>
      <c r="K1796" s="52"/>
      <c r="L1796" s="13"/>
    </row>
    <row r="1797" spans="2:12" ht="15">
      <c r="B1797" s="48"/>
      <c r="C1797" s="48"/>
      <c r="D1797" s="48"/>
      <c r="E1797" s="48"/>
      <c r="F1797" s="49"/>
      <c r="G1797" s="50"/>
      <c r="H1797" s="50"/>
      <c r="I1797" s="50"/>
      <c r="J1797" s="51"/>
      <c r="K1797" s="52"/>
      <c r="L1797" s="13"/>
    </row>
    <row r="1798" spans="2:12" ht="15">
      <c r="B1798" s="48"/>
      <c r="C1798" s="48"/>
      <c r="D1798" s="48"/>
      <c r="E1798" s="48"/>
      <c r="F1798" s="49"/>
      <c r="G1798" s="50"/>
      <c r="H1798" s="50"/>
      <c r="I1798" s="50"/>
      <c r="J1798" s="51"/>
      <c r="K1798" s="52"/>
      <c r="L1798" s="13"/>
    </row>
    <row r="1799" spans="2:12" ht="15">
      <c r="B1799" s="48"/>
      <c r="C1799" s="48"/>
      <c r="D1799" s="48"/>
      <c r="E1799" s="48"/>
      <c r="F1799" s="49"/>
      <c r="G1799" s="50"/>
      <c r="H1799" s="50"/>
      <c r="I1799" s="50"/>
      <c r="J1799" s="51"/>
      <c r="K1799" s="52"/>
      <c r="L1799" s="13"/>
    </row>
    <row r="1800" spans="2:12" ht="15">
      <c r="B1800" s="48"/>
      <c r="C1800" s="48"/>
      <c r="D1800" s="48"/>
      <c r="E1800" s="48"/>
      <c r="F1800" s="49"/>
      <c r="G1800" s="50"/>
      <c r="H1800" s="50"/>
      <c r="I1800" s="50"/>
      <c r="J1800" s="51"/>
      <c r="K1800" s="52"/>
      <c r="L1800" s="13"/>
    </row>
    <row r="1801" spans="2:12" ht="15">
      <c r="B1801" s="48"/>
      <c r="C1801" s="48"/>
      <c r="D1801" s="48"/>
      <c r="E1801" s="48"/>
      <c r="F1801" s="49"/>
      <c r="G1801" s="50"/>
      <c r="H1801" s="50"/>
      <c r="I1801" s="50"/>
      <c r="J1801" s="51"/>
      <c r="K1801" s="52"/>
      <c r="L1801" s="13"/>
    </row>
    <row r="1802" spans="2:12" ht="15">
      <c r="B1802" s="48"/>
      <c r="C1802" s="48"/>
      <c r="D1802" s="48"/>
      <c r="E1802" s="48"/>
      <c r="F1802" s="49"/>
      <c r="G1802" s="50"/>
      <c r="H1802" s="50"/>
      <c r="I1802" s="50"/>
      <c r="J1802" s="51"/>
      <c r="K1802" s="52"/>
      <c r="L1802" s="13"/>
    </row>
    <row r="1803" spans="2:12" ht="15">
      <c r="B1803" s="48"/>
      <c r="C1803" s="48"/>
      <c r="D1803" s="48"/>
      <c r="E1803" s="48"/>
      <c r="F1803" s="49"/>
      <c r="G1803" s="50"/>
      <c r="H1803" s="50"/>
      <c r="I1803" s="50"/>
      <c r="J1803" s="51"/>
      <c r="K1803" s="52"/>
      <c r="L1803" s="13"/>
    </row>
    <row r="1804" spans="2:12" ht="15">
      <c r="B1804" s="48"/>
      <c r="C1804" s="48"/>
      <c r="D1804" s="48"/>
      <c r="E1804" s="48"/>
      <c r="F1804" s="49"/>
      <c r="G1804" s="50"/>
      <c r="H1804" s="50"/>
      <c r="I1804" s="50"/>
      <c r="J1804" s="51"/>
      <c r="K1804" s="52"/>
      <c r="L1804" s="13"/>
    </row>
    <row r="1805" spans="2:12" ht="15">
      <c r="B1805" s="48"/>
      <c r="C1805" s="48"/>
      <c r="D1805" s="48"/>
      <c r="E1805" s="48"/>
      <c r="F1805" s="49"/>
      <c r="G1805" s="50"/>
      <c r="H1805" s="50"/>
      <c r="I1805" s="50"/>
      <c r="J1805" s="51"/>
      <c r="K1805" s="52"/>
      <c r="L1805" s="13"/>
    </row>
    <row r="1806" spans="2:12" ht="15">
      <c r="B1806" s="48"/>
      <c r="C1806" s="48"/>
      <c r="D1806" s="48"/>
      <c r="E1806" s="48"/>
      <c r="F1806" s="49"/>
      <c r="G1806" s="50"/>
      <c r="H1806" s="50"/>
      <c r="I1806" s="50"/>
      <c r="J1806" s="51"/>
      <c r="K1806" s="52"/>
      <c r="L1806" s="13"/>
    </row>
    <row r="1807" spans="2:12" ht="15">
      <c r="B1807" s="48"/>
      <c r="C1807" s="48"/>
      <c r="D1807" s="48"/>
      <c r="E1807" s="48"/>
      <c r="F1807" s="49"/>
      <c r="G1807" s="50"/>
      <c r="H1807" s="50"/>
      <c r="I1807" s="50"/>
      <c r="J1807" s="51"/>
      <c r="K1807" s="52"/>
      <c r="L1807" s="13"/>
    </row>
    <row r="1808" spans="2:12" ht="15">
      <c r="B1808" s="48"/>
      <c r="C1808" s="48"/>
      <c r="D1808" s="48"/>
      <c r="E1808" s="48"/>
      <c r="F1808" s="49"/>
      <c r="G1808" s="50"/>
      <c r="H1808" s="50"/>
      <c r="I1808" s="50"/>
      <c r="J1808" s="51"/>
      <c r="K1808" s="52"/>
      <c r="L1808" s="13"/>
    </row>
    <row r="1809" spans="2:12" ht="15">
      <c r="B1809" s="48"/>
      <c r="C1809" s="48"/>
      <c r="D1809" s="48"/>
      <c r="E1809" s="48"/>
      <c r="F1809" s="49"/>
      <c r="G1809" s="50"/>
      <c r="H1809" s="50"/>
      <c r="I1809" s="50"/>
      <c r="J1809" s="51"/>
      <c r="K1809" s="52"/>
      <c r="L1809" s="13"/>
    </row>
    <row r="1810" spans="2:12" ht="15">
      <c r="B1810" s="48"/>
      <c r="C1810" s="48"/>
      <c r="D1810" s="48"/>
      <c r="E1810" s="48"/>
      <c r="F1810" s="49"/>
      <c r="G1810" s="50"/>
      <c r="H1810" s="50"/>
      <c r="I1810" s="50"/>
      <c r="J1810" s="51"/>
      <c r="K1810" s="52"/>
      <c r="L1810" s="13"/>
    </row>
    <row r="1811" spans="2:12" ht="15">
      <c r="B1811" s="48"/>
      <c r="C1811" s="48"/>
      <c r="D1811" s="48"/>
      <c r="E1811" s="48"/>
      <c r="F1811" s="49"/>
      <c r="G1811" s="50"/>
      <c r="H1811" s="50"/>
      <c r="I1811" s="50"/>
      <c r="J1811" s="51"/>
      <c r="K1811" s="52"/>
      <c r="L1811" s="13"/>
    </row>
    <row r="1812" spans="2:12" ht="15">
      <c r="B1812" s="48"/>
      <c r="C1812" s="48"/>
      <c r="D1812" s="48"/>
      <c r="E1812" s="48"/>
      <c r="F1812" s="49"/>
      <c r="G1812" s="50"/>
      <c r="H1812" s="50"/>
      <c r="I1812" s="50"/>
      <c r="J1812" s="51"/>
      <c r="K1812" s="52"/>
      <c r="L1812" s="13"/>
    </row>
    <row r="1813" spans="2:12" ht="15">
      <c r="B1813" s="48"/>
      <c r="C1813" s="48"/>
      <c r="D1813" s="48"/>
      <c r="E1813" s="48"/>
      <c r="F1813" s="49"/>
      <c r="G1813" s="50"/>
      <c r="H1813" s="50"/>
      <c r="I1813" s="50"/>
      <c r="J1813" s="51"/>
      <c r="K1813" s="52"/>
      <c r="L1813" s="13"/>
    </row>
    <row r="1814" spans="2:12" ht="15">
      <c r="B1814" s="48"/>
      <c r="C1814" s="48"/>
      <c r="D1814" s="48"/>
      <c r="E1814" s="48"/>
      <c r="F1814" s="49"/>
      <c r="G1814" s="50"/>
      <c r="H1814" s="50"/>
      <c r="I1814" s="50"/>
      <c r="J1814" s="51"/>
      <c r="K1814" s="52"/>
      <c r="L1814" s="13"/>
    </row>
    <row r="1815" spans="2:12" ht="15">
      <c r="B1815" s="48"/>
      <c r="C1815" s="48"/>
      <c r="D1815" s="48"/>
      <c r="E1815" s="48"/>
      <c r="F1815" s="49"/>
      <c r="G1815" s="50"/>
      <c r="H1815" s="50"/>
      <c r="I1815" s="50"/>
      <c r="J1815" s="51"/>
      <c r="K1815" s="52"/>
      <c r="L1815" s="13"/>
    </row>
    <row r="1816" spans="2:12" ht="15">
      <c r="B1816" s="48"/>
      <c r="C1816" s="48"/>
      <c r="D1816" s="48"/>
      <c r="E1816" s="48"/>
      <c r="F1816" s="49"/>
      <c r="G1816" s="50"/>
      <c r="H1816" s="50"/>
      <c r="I1816" s="50"/>
      <c r="J1816" s="51"/>
      <c r="K1816" s="52"/>
      <c r="L1816" s="13"/>
    </row>
    <row r="1817" spans="2:12" ht="15">
      <c r="B1817" s="48"/>
      <c r="C1817" s="48"/>
      <c r="D1817" s="48"/>
      <c r="E1817" s="48"/>
      <c r="F1817" s="49"/>
      <c r="G1817" s="50"/>
      <c r="H1817" s="50"/>
      <c r="I1817" s="50"/>
      <c r="J1817" s="51"/>
      <c r="K1817" s="52"/>
      <c r="L1817" s="13"/>
    </row>
    <row r="1818" spans="2:12" ht="15">
      <c r="B1818" s="48"/>
      <c r="C1818" s="48"/>
      <c r="D1818" s="48"/>
      <c r="E1818" s="48"/>
      <c r="F1818" s="49"/>
      <c r="G1818" s="50"/>
      <c r="H1818" s="50"/>
      <c r="I1818" s="50"/>
      <c r="J1818" s="51"/>
      <c r="K1818" s="52"/>
      <c r="L1818" s="13"/>
    </row>
    <row r="1819" spans="2:12" ht="15">
      <c r="B1819" s="48"/>
      <c r="C1819" s="48"/>
      <c r="D1819" s="48"/>
      <c r="E1819" s="48"/>
      <c r="F1819" s="49"/>
      <c r="G1819" s="50"/>
      <c r="H1819" s="50"/>
      <c r="I1819" s="50"/>
      <c r="J1819" s="51"/>
      <c r="K1819" s="52"/>
      <c r="L1819" s="13"/>
    </row>
    <row r="1820" spans="2:12" ht="15">
      <c r="B1820" s="48"/>
      <c r="C1820" s="48"/>
      <c r="D1820" s="48"/>
      <c r="E1820" s="48"/>
      <c r="F1820" s="49"/>
      <c r="G1820" s="50"/>
      <c r="H1820" s="50"/>
      <c r="I1820" s="50"/>
      <c r="J1820" s="51"/>
      <c r="K1820" s="52"/>
      <c r="L1820" s="13"/>
    </row>
    <row r="1821" spans="2:12" ht="15">
      <c r="B1821" s="48"/>
      <c r="C1821" s="48"/>
      <c r="D1821" s="48"/>
      <c r="E1821" s="48"/>
      <c r="F1821" s="49"/>
      <c r="G1821" s="50"/>
      <c r="H1821" s="50"/>
      <c r="I1821" s="50"/>
      <c r="J1821" s="51"/>
      <c r="K1821" s="52"/>
      <c r="L1821" s="13"/>
    </row>
    <row r="1822" spans="2:12" ht="15">
      <c r="B1822" s="48"/>
      <c r="C1822" s="48"/>
      <c r="D1822" s="48"/>
      <c r="E1822" s="48"/>
      <c r="F1822" s="49"/>
      <c r="G1822" s="50"/>
      <c r="H1822" s="50"/>
      <c r="I1822" s="50"/>
      <c r="J1822" s="51"/>
      <c r="K1822" s="52"/>
      <c r="L1822" s="13"/>
    </row>
    <row r="1823" spans="2:12" ht="15">
      <c r="B1823" s="48"/>
      <c r="C1823" s="48"/>
      <c r="D1823" s="48"/>
      <c r="E1823" s="48"/>
      <c r="F1823" s="49"/>
      <c r="G1823" s="50"/>
      <c r="H1823" s="50"/>
      <c r="I1823" s="50"/>
      <c r="J1823" s="51"/>
      <c r="K1823" s="52"/>
      <c r="L1823" s="13"/>
    </row>
    <row r="1824" spans="2:12" ht="15">
      <c r="B1824" s="48"/>
      <c r="C1824" s="48"/>
      <c r="D1824" s="48"/>
      <c r="E1824" s="48"/>
      <c r="F1824" s="49"/>
      <c r="G1824" s="50"/>
      <c r="H1824" s="50"/>
      <c r="I1824" s="50"/>
      <c r="J1824" s="51"/>
      <c r="K1824" s="52"/>
      <c r="L1824" s="13"/>
    </row>
  </sheetData>
  <sheetProtection/>
  <mergeCells count="13">
    <mergeCell ref="Z4:Z5"/>
    <mergeCell ref="AB4:AB5"/>
    <mergeCell ref="AD4:AD5"/>
    <mergeCell ref="K4:N4"/>
    <mergeCell ref="P4:P5"/>
    <mergeCell ref="R4:R5"/>
    <mergeCell ref="F1:H1"/>
    <mergeCell ref="B2:AF2"/>
    <mergeCell ref="B4:E4"/>
    <mergeCell ref="T4:U5"/>
    <mergeCell ref="AF4:AF5"/>
    <mergeCell ref="W4:X5"/>
    <mergeCell ref="F4:I4"/>
  </mergeCells>
  <printOptions horizontalCentered="1"/>
  <pageMargins left="0.3937007874015748" right="0.1968503937007874" top="0.5905511811023623" bottom="0.3937007874015748" header="0.3937007874015748" footer="0.1968503937007874"/>
  <pageSetup fitToHeight="3" fitToWidth="2" horizontalDpi="300" verticalDpi="300" orientation="landscape" paperSize="9" scale="57" r:id="rId2"/>
  <headerFooter alignWithMargins="0">
    <oddHeader>&amp;L&amp;"MS Sans Serif,Kalın İtalik"Bütçe ve Performans Programı Şube Müdürlüğü&amp;R&amp;D</oddHeader>
    <oddFooter>&amp;C&amp;P</oddFooter>
  </headerFooter>
  <colBreaks count="1" manualBreakCount="1">
    <brk id="3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HACETTEPE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AYSEGUL TUNA</dc:creator>
  <cp:keywords/>
  <dc:description/>
  <cp:lastModifiedBy>.</cp:lastModifiedBy>
  <cp:lastPrinted>2008-12-17T13:43:50Z</cp:lastPrinted>
  <dcterms:created xsi:type="dcterms:W3CDTF">2001-05-18T07:50:45Z</dcterms:created>
  <dcterms:modified xsi:type="dcterms:W3CDTF">2009-03-25T07:15:20Z</dcterms:modified>
  <cp:category/>
  <cp:version/>
  <cp:contentType/>
  <cp:contentStatus/>
</cp:coreProperties>
</file>